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<sst xmlns="http://schemas.openxmlformats.org/spreadsheetml/2006/main" count="157" uniqueCount="98">
  <si>
    <t>OBRAČUN PRISPEVKOV ZA SOCIALNO VARNOST ZA ZASEBNIKE ZA MAREC 2007</t>
  </si>
  <si>
    <t>DOSEŽENA OSNOVA V LETU 2005</t>
  </si>
  <si>
    <t xml:space="preserve"> Navedene obveznosti ste dolžni nakazati na </t>
  </si>
  <si>
    <t xml:space="preserve">do minimalne </t>
  </si>
  <si>
    <t>od minimalne  plače</t>
  </si>
  <si>
    <t>od povprečne plače</t>
  </si>
  <si>
    <t>od 1,5-kratne</t>
  </si>
  <si>
    <t>od 2-kratne</t>
  </si>
  <si>
    <t>od 2,5-kratne</t>
  </si>
  <si>
    <t>od 3-kratne</t>
  </si>
  <si>
    <t>nad 3,5-kratno</t>
  </si>
  <si>
    <t xml:space="preserve"> prehodni račun MF-DURS, Davčni urad Maribor,  </t>
  </si>
  <si>
    <t>plače za leto 2005</t>
  </si>
  <si>
    <t xml:space="preserve">do povprečne plače </t>
  </si>
  <si>
    <t>do 1,5-kratne povprečne</t>
  </si>
  <si>
    <t>do 2-kratne povprečne</t>
  </si>
  <si>
    <t>do 2,5-kratne povprečne</t>
  </si>
  <si>
    <t>do 3-kratne povprečne</t>
  </si>
  <si>
    <t>do 3,5-kratne povprečne</t>
  </si>
  <si>
    <t>povprečno plačo</t>
  </si>
  <si>
    <t xml:space="preserve"> številka 01100-8460906416</t>
  </si>
  <si>
    <t>zaposlenih v RS</t>
  </si>
  <si>
    <t>plače zaposlenih v RS</t>
  </si>
  <si>
    <t xml:space="preserve"> in navesti USTREZNE KONTE.</t>
  </si>
  <si>
    <t xml:space="preserve"> za leto 2005</t>
  </si>
  <si>
    <t>do 1.435.500</t>
  </si>
  <si>
    <t>od 1.435.500</t>
  </si>
  <si>
    <t>od 3.327.348</t>
  </si>
  <si>
    <t>od 4.991.022</t>
  </si>
  <si>
    <t>od 6.654.696</t>
  </si>
  <si>
    <t>od 8.318.370</t>
  </si>
  <si>
    <t>od 9.982.044</t>
  </si>
  <si>
    <t>nad 11.645.718</t>
  </si>
  <si>
    <t>do 3.327.348</t>
  </si>
  <si>
    <t>do 4.991.022</t>
  </si>
  <si>
    <t>do 6.654.696</t>
  </si>
  <si>
    <t>do 8.318.370</t>
  </si>
  <si>
    <t>do 9.982.044</t>
  </si>
  <si>
    <t>do 11.645.718</t>
  </si>
  <si>
    <t>DOSEŽENA OSNOVA V LETU 2006</t>
  </si>
  <si>
    <t>plače za leto 2006</t>
  </si>
  <si>
    <t xml:space="preserve"> za leto 2006</t>
  </si>
  <si>
    <t>do 1.483.460</t>
  </si>
  <si>
    <t>od 1.483.460</t>
  </si>
  <si>
    <t>od 3.487.620</t>
  </si>
  <si>
    <t>od 5.231.430</t>
  </si>
  <si>
    <t>od 6.975.240</t>
  </si>
  <si>
    <t>od 8.719.050</t>
  </si>
  <si>
    <t>od 10.462.860</t>
  </si>
  <si>
    <t>nad 12.206.670</t>
  </si>
  <si>
    <t>do 3.487.620</t>
  </si>
  <si>
    <t>do 5.231.430</t>
  </si>
  <si>
    <t>do 6.975.240</t>
  </si>
  <si>
    <t>do 8.719.050</t>
  </si>
  <si>
    <t>do 10.462.860</t>
  </si>
  <si>
    <t>do 12.206.670</t>
  </si>
  <si>
    <t>Povprečna mesečna plača v RS za januar 2006 v EUR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</si>
  <si>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</si>
  <si>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</si>
  <si>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</si>
  <si>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</si>
  <si>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</si>
  <si>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</si>
  <si>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</si>
  <si>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</si>
  <si>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</si>
  <si>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60% povprečne plače </t>
  </si>
  <si>
    <t xml:space="preserve">90% povprečne plače </t>
  </si>
  <si>
    <t xml:space="preserve">1,2 povprečne plače </t>
  </si>
  <si>
    <t xml:space="preserve">1,5 povprečne plače </t>
  </si>
  <si>
    <t xml:space="preserve">1,8 povprečne plače </t>
  </si>
  <si>
    <t xml:space="preserve">2,1 povprečne plače </t>
  </si>
  <si>
    <t xml:space="preserve">2,4 povprečne plače </t>
  </si>
  <si>
    <t>za december 2006</t>
  </si>
  <si>
    <t>v tolarjih</t>
  </si>
  <si>
    <t>v evrih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</si>
  <si>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</si>
  <si>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</si>
  <si>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</si>
  <si>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</si>
  <si>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</si>
  <si>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</si>
  <si>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</si>
  <si>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</si>
  <si>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</si>
  <si>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</si>
  <si>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</si>
  <si>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</si>
  <si>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</si>
  <si>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2.5"/>
        <rFont val="Arial"/>
        <family val="2"/>
      </rPr>
      <t>25,57 evrov</t>
    </r>
    <r>
      <rPr>
        <sz val="12.5"/>
        <rFont val="Arial"/>
        <family val="2"/>
      </rPr>
      <t xml:space="preserve"> (6.127,59 SIT) na konto 2021</t>
    </r>
  </si>
  <si>
    <r>
      <t xml:space="preserve">* prispevek za zdravstveno zavarovanje v višini </t>
    </r>
    <r>
      <rPr>
        <b/>
        <sz val="12.5"/>
        <rFont val="Arial"/>
        <family val="2"/>
      </rPr>
      <t xml:space="preserve">2,91 evrov </t>
    </r>
    <r>
      <rPr>
        <sz val="12.5"/>
        <rFont val="Arial"/>
        <family val="2"/>
      </rPr>
      <t>(697,35 SIT) na konto 2022.</t>
    </r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</si>
  <si>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</si>
  <si>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r>
      <t>Najnižja bruto pokojninska osnova znaša za mesec marec 2007 je</t>
    </r>
    <r>
      <rPr>
        <b/>
        <sz val="12"/>
        <rFont val="Arial"/>
        <family val="2"/>
      </rPr>
      <t xml:space="preserve"> 732,29 evrov</t>
    </r>
    <r>
      <rPr>
        <sz val="12"/>
        <rFont val="Arial"/>
        <family val="2"/>
      </rPr>
      <t xml:space="preserve"> (175.486 SIT).</t>
    </r>
  </si>
  <si>
    <t>Obračun prispevkov za socialno varnost za mesec februar 2007 se dostavi DURS na predpisanem obrazcu v evrih, najkasneje do 16. aprila 2007.</t>
  </si>
  <si>
    <r>
      <t>Članarino člani plačujejo na transakcijski račun Obrtne zbornice Slovenije, odprt pri Deželni banki Slovenije d.d., Ljubljana, številka</t>
    </r>
    <r>
      <rPr>
        <b/>
        <sz val="12"/>
        <rFont val="Arial"/>
        <family val="2"/>
      </rPr>
      <t xml:space="preserve"> 19100-0010141210</t>
    </r>
  </si>
  <si>
    <t>in uporabljajo sklic, ki je sestavljen iz davčne številke člana, ki obsega 8 mest, označbe konta za območno obrtno zbornico, ki obsega 4 mesta ter kontrolne številke.</t>
  </si>
  <si>
    <t>Račune za članarino ste vsi člani zbornice že prejeli v začetku aprila 2007.</t>
  </si>
  <si>
    <t xml:space="preserve"> ROK PLAČILA je 16. APRIL 2007.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</si>
</sst>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2">
    <font>
      <sz val="10"/>
      <name val="Arial"/>
      <family val="2"/>
    </font>
    <font>
      <b/>
      <sz val="16"/>
      <name val="Times New Roman CE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Arial CE"/>
      <family val="2"/>
    </font>
    <font>
      <b/>
      <sz val="12"/>
      <name val="Times New Roman CE"/>
      <family val="1"/>
    </font>
    <font>
      <sz val="10"/>
      <name val="Times New Roman"/>
      <family val="1"/>
    </font>
    <font>
      <sz val="10"/>
      <color indexed="12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1"/>
      <color indexed="12"/>
      <name val="Times New Roman CE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1.5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4" fontId="11" fillId="0" borderId="20" xfId="0" applyNumberFormat="1" applyFont="1" applyFill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/>
    </xf>
    <xf numFmtId="4" fontId="14" fillId="0" borderId="17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vertical="center"/>
    </xf>
    <xf numFmtId="4" fontId="12" fillId="2" borderId="11" xfId="0" applyNumberFormat="1" applyFont="1" applyFill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4" fontId="11" fillId="0" borderId="22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" fontId="12" fillId="2" borderId="15" xfId="0" applyNumberFormat="1" applyFont="1" applyFill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4" fontId="11" fillId="2" borderId="25" xfId="0" applyNumberFormat="1" applyFont="1" applyFill="1" applyBorder="1" applyAlignment="1">
      <alignment vertical="center"/>
    </xf>
    <xf numFmtId="4" fontId="12" fillId="2" borderId="25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9" fontId="3" fillId="0" borderId="3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workbookViewId="0" topLeftCell="A1">
      <selection activeCell="A10" sqref="A10"/>
    </sheetView>
  </sheetViews>
  <sheetFormatPr defaultColWidth="9.140625" defaultRowHeight="12.75"/>
  <cols>
    <col min="1" max="1" width="46.140625" style="0" customWidth="1"/>
    <col min="2" max="2" width="7.7109375" style="0" customWidth="1"/>
    <col min="3" max="3" width="9.7109375" style="0" customWidth="1"/>
    <col min="4" max="4" width="8.140625" style="0" customWidth="1"/>
    <col min="5" max="5" width="10.57421875" style="0" customWidth="1"/>
    <col min="6" max="6" width="9.8515625" style="0" customWidth="1"/>
    <col min="7" max="7" width="10.8515625" style="0" customWidth="1"/>
    <col min="8" max="8" width="9.8515625" style="0" customWidth="1"/>
    <col min="9" max="9" width="10.57421875" style="0" customWidth="1"/>
    <col min="10" max="10" width="9.8515625" style="0" customWidth="1"/>
    <col min="11" max="11" width="10.57421875" style="0" customWidth="1"/>
    <col min="12" max="12" width="9.8515625" style="0" customWidth="1"/>
    <col min="13" max="13" width="10.28125" style="0" customWidth="1"/>
    <col min="14" max="14" width="9.8515625" style="0" customWidth="1"/>
    <col min="15" max="15" width="10.57421875" style="0" customWidth="1"/>
    <col min="16" max="16" width="9.8515625" style="0" customWidth="1"/>
    <col min="17" max="17" width="10.57421875" style="0" customWidth="1"/>
    <col min="18" max="18" width="9.8515625" style="0" customWidth="1"/>
    <col min="19" max="16384" width="9.00390625" style="0" customWidth="1"/>
  </cols>
  <sheetData>
    <row r="1" spans="1:18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9" customHeight="1">
      <c r="A2" s="4"/>
      <c r="B2" s="4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8"/>
      <c r="R2" s="8"/>
    </row>
    <row r="3" spans="1:18" ht="18" customHeight="1">
      <c r="A3" s="4"/>
      <c r="B3" s="4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4.25" customHeight="1">
      <c r="A4" s="10" t="s">
        <v>2</v>
      </c>
      <c r="B4" s="11"/>
      <c r="C4" s="79" t="s">
        <v>3</v>
      </c>
      <c r="D4" s="79"/>
      <c r="E4" s="79" t="s">
        <v>4</v>
      </c>
      <c r="F4" s="79"/>
      <c r="G4" s="80" t="s">
        <v>5</v>
      </c>
      <c r="H4" s="80"/>
      <c r="I4" s="80" t="s">
        <v>6</v>
      </c>
      <c r="J4" s="80"/>
      <c r="K4" s="80" t="s">
        <v>7</v>
      </c>
      <c r="L4" s="80"/>
      <c r="M4" s="80" t="s">
        <v>8</v>
      </c>
      <c r="N4" s="80"/>
      <c r="O4" s="80" t="s">
        <v>9</v>
      </c>
      <c r="P4" s="80"/>
      <c r="Q4" s="80" t="s">
        <v>10</v>
      </c>
      <c r="R4" s="80"/>
    </row>
    <row r="5" spans="1:18" ht="14.25" customHeight="1">
      <c r="A5" s="12" t="s">
        <v>11</v>
      </c>
      <c r="B5" s="13"/>
      <c r="C5" s="81" t="s">
        <v>12</v>
      </c>
      <c r="D5" s="81"/>
      <c r="E5" s="81" t="s">
        <v>13</v>
      </c>
      <c r="F5" s="81"/>
      <c r="G5" s="82" t="s">
        <v>14</v>
      </c>
      <c r="H5" s="82"/>
      <c r="I5" s="82" t="s">
        <v>15</v>
      </c>
      <c r="J5" s="82"/>
      <c r="K5" s="82" t="s">
        <v>16</v>
      </c>
      <c r="L5" s="82"/>
      <c r="M5" s="82" t="s">
        <v>17</v>
      </c>
      <c r="N5" s="82"/>
      <c r="O5" s="82" t="s">
        <v>18</v>
      </c>
      <c r="P5" s="82"/>
      <c r="Q5" s="82" t="s">
        <v>19</v>
      </c>
      <c r="R5" s="82"/>
    </row>
    <row r="6" spans="1:18" ht="14.25" customHeight="1">
      <c r="A6" s="12" t="s">
        <v>20</v>
      </c>
      <c r="B6" s="13"/>
      <c r="C6" s="15"/>
      <c r="D6" s="14"/>
      <c r="E6" s="81" t="s">
        <v>21</v>
      </c>
      <c r="F6" s="81"/>
      <c r="G6" s="83" t="s">
        <v>22</v>
      </c>
      <c r="H6" s="83"/>
      <c r="I6" s="83" t="s">
        <v>22</v>
      </c>
      <c r="J6" s="83"/>
      <c r="K6" s="83" t="s">
        <v>22</v>
      </c>
      <c r="L6" s="83"/>
      <c r="M6" s="83" t="s">
        <v>22</v>
      </c>
      <c r="N6" s="83"/>
      <c r="O6" s="84" t="s">
        <v>22</v>
      </c>
      <c r="P6" s="84"/>
      <c r="Q6" s="83" t="s">
        <v>21</v>
      </c>
      <c r="R6" s="83"/>
    </row>
    <row r="7" spans="1:18" ht="14.25" customHeight="1">
      <c r="A7" s="12" t="s">
        <v>23</v>
      </c>
      <c r="B7" s="13"/>
      <c r="C7" s="16"/>
      <c r="D7" s="17"/>
      <c r="E7" s="85" t="s">
        <v>24</v>
      </c>
      <c r="F7" s="85"/>
      <c r="G7" s="86" t="s">
        <v>24</v>
      </c>
      <c r="H7" s="86"/>
      <c r="I7" s="86" t="s">
        <v>24</v>
      </c>
      <c r="J7" s="86"/>
      <c r="K7" s="86" t="s">
        <v>24</v>
      </c>
      <c r="L7" s="86"/>
      <c r="M7" s="86" t="s">
        <v>24</v>
      </c>
      <c r="N7" s="86"/>
      <c r="O7" s="86" t="s">
        <v>24</v>
      </c>
      <c r="P7" s="86"/>
      <c r="Q7" s="86" t="s">
        <v>24</v>
      </c>
      <c r="R7" s="86"/>
    </row>
    <row r="8" spans="1:18" ht="17.25" customHeight="1">
      <c r="A8" s="18"/>
      <c r="B8" s="13"/>
      <c r="C8" s="87" t="s">
        <v>25</v>
      </c>
      <c r="D8" s="87"/>
      <c r="E8" s="88" t="s">
        <v>26</v>
      </c>
      <c r="F8" s="88"/>
      <c r="G8" s="89" t="s">
        <v>27</v>
      </c>
      <c r="H8" s="89"/>
      <c r="I8" s="89" t="s">
        <v>28</v>
      </c>
      <c r="J8" s="89"/>
      <c r="K8" s="89" t="s">
        <v>29</v>
      </c>
      <c r="L8" s="89"/>
      <c r="M8" s="90" t="s">
        <v>30</v>
      </c>
      <c r="N8" s="90"/>
      <c r="O8" s="90" t="s">
        <v>31</v>
      </c>
      <c r="P8" s="90"/>
      <c r="Q8" s="89" t="s">
        <v>32</v>
      </c>
      <c r="R8" s="89"/>
    </row>
    <row r="9" spans="1:18" ht="17.25" customHeight="1">
      <c r="A9" s="19" t="s">
        <v>97</v>
      </c>
      <c r="B9" s="20"/>
      <c r="C9" s="16"/>
      <c r="D9" s="17"/>
      <c r="E9" s="91" t="s">
        <v>33</v>
      </c>
      <c r="F9" s="91"/>
      <c r="G9" s="92" t="s">
        <v>34</v>
      </c>
      <c r="H9" s="92"/>
      <c r="I9" s="93" t="s">
        <v>35</v>
      </c>
      <c r="J9" s="93"/>
      <c r="K9" s="93" t="s">
        <v>36</v>
      </c>
      <c r="L9" s="93"/>
      <c r="M9" s="94" t="s">
        <v>37</v>
      </c>
      <c r="N9" s="94"/>
      <c r="O9" s="94" t="s">
        <v>38</v>
      </c>
      <c r="P9" s="94"/>
      <c r="Q9" s="22"/>
      <c r="R9" s="21"/>
    </row>
    <row r="10" spans="1:18" ht="8.25" customHeight="1">
      <c r="A10" s="23"/>
      <c r="B10" s="4"/>
      <c r="C10" s="15"/>
      <c r="D10" s="15"/>
      <c r="E10" s="24"/>
      <c r="F10" s="24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8" customHeight="1">
      <c r="A11" s="4"/>
      <c r="B11" s="4"/>
      <c r="C11" s="78" t="s">
        <v>39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8" ht="14.25" customHeight="1">
      <c r="A12" s="10"/>
      <c r="B12" s="11"/>
      <c r="C12" s="79" t="s">
        <v>3</v>
      </c>
      <c r="D12" s="79"/>
      <c r="E12" s="79" t="s">
        <v>4</v>
      </c>
      <c r="F12" s="79"/>
      <c r="G12" s="80" t="s">
        <v>5</v>
      </c>
      <c r="H12" s="80"/>
      <c r="I12" s="80" t="s">
        <v>6</v>
      </c>
      <c r="J12" s="80"/>
      <c r="K12" s="80" t="s">
        <v>7</v>
      </c>
      <c r="L12" s="80"/>
      <c r="M12" s="80" t="s">
        <v>8</v>
      </c>
      <c r="N12" s="80"/>
      <c r="O12" s="80" t="s">
        <v>9</v>
      </c>
      <c r="P12" s="80"/>
      <c r="Q12" s="80" t="s">
        <v>10</v>
      </c>
      <c r="R12" s="80"/>
    </row>
    <row r="13" spans="1:18" ht="14.25" customHeight="1">
      <c r="A13" s="12"/>
      <c r="B13" s="13"/>
      <c r="C13" s="81" t="s">
        <v>40</v>
      </c>
      <c r="D13" s="81"/>
      <c r="E13" s="81" t="s">
        <v>13</v>
      </c>
      <c r="F13" s="81"/>
      <c r="G13" s="82" t="s">
        <v>14</v>
      </c>
      <c r="H13" s="82"/>
      <c r="I13" s="82" t="s">
        <v>15</v>
      </c>
      <c r="J13" s="82"/>
      <c r="K13" s="82" t="s">
        <v>16</v>
      </c>
      <c r="L13" s="82"/>
      <c r="M13" s="82" t="s">
        <v>17</v>
      </c>
      <c r="N13" s="82"/>
      <c r="O13" s="82" t="s">
        <v>18</v>
      </c>
      <c r="P13" s="82"/>
      <c r="Q13" s="82" t="s">
        <v>19</v>
      </c>
      <c r="R13" s="82"/>
    </row>
    <row r="14" spans="1:18" ht="14.25" customHeight="1">
      <c r="A14" s="12"/>
      <c r="B14" s="13"/>
      <c r="C14" s="15"/>
      <c r="D14" s="14"/>
      <c r="E14" s="81" t="s">
        <v>21</v>
      </c>
      <c r="F14" s="81"/>
      <c r="G14" s="83" t="s">
        <v>22</v>
      </c>
      <c r="H14" s="83"/>
      <c r="I14" s="83" t="s">
        <v>22</v>
      </c>
      <c r="J14" s="83"/>
      <c r="K14" s="83" t="s">
        <v>22</v>
      </c>
      <c r="L14" s="83"/>
      <c r="M14" s="83" t="s">
        <v>22</v>
      </c>
      <c r="N14" s="83"/>
      <c r="O14" s="84" t="s">
        <v>22</v>
      </c>
      <c r="P14" s="84"/>
      <c r="Q14" s="83" t="s">
        <v>21</v>
      </c>
      <c r="R14" s="83"/>
    </row>
    <row r="15" spans="1:18" ht="14.25" customHeight="1">
      <c r="A15" s="12"/>
      <c r="B15" s="13"/>
      <c r="C15" s="16"/>
      <c r="D15" s="17"/>
      <c r="E15" s="85" t="s">
        <v>41</v>
      </c>
      <c r="F15" s="85"/>
      <c r="G15" s="85" t="s">
        <v>41</v>
      </c>
      <c r="H15" s="85"/>
      <c r="I15" s="85" t="s">
        <v>41</v>
      </c>
      <c r="J15" s="85"/>
      <c r="K15" s="85" t="s">
        <v>41</v>
      </c>
      <c r="L15" s="85"/>
      <c r="M15" s="85" t="s">
        <v>41</v>
      </c>
      <c r="N15" s="85"/>
      <c r="O15" s="85" t="s">
        <v>41</v>
      </c>
      <c r="P15" s="85"/>
      <c r="Q15" s="85" t="s">
        <v>41</v>
      </c>
      <c r="R15" s="85"/>
    </row>
    <row r="16" spans="1:18" ht="17.25" customHeight="1">
      <c r="A16" s="18"/>
      <c r="B16" s="13"/>
      <c r="C16" s="95" t="s">
        <v>42</v>
      </c>
      <c r="D16" s="95"/>
      <c r="E16" s="89" t="s">
        <v>43</v>
      </c>
      <c r="F16" s="89"/>
      <c r="G16" s="89" t="s">
        <v>44</v>
      </c>
      <c r="H16" s="89"/>
      <c r="I16" s="89" t="s">
        <v>45</v>
      </c>
      <c r="J16" s="89"/>
      <c r="K16" s="89" t="s">
        <v>46</v>
      </c>
      <c r="L16" s="89"/>
      <c r="M16" s="90" t="s">
        <v>47</v>
      </c>
      <c r="N16" s="90"/>
      <c r="O16" s="90" t="s">
        <v>48</v>
      </c>
      <c r="P16" s="90"/>
      <c r="Q16" s="89" t="s">
        <v>49</v>
      </c>
      <c r="R16" s="89"/>
    </row>
    <row r="17" spans="1:18" ht="17.25" customHeight="1">
      <c r="A17" s="19"/>
      <c r="B17" s="20"/>
      <c r="C17" s="16"/>
      <c r="D17" s="17"/>
      <c r="E17" s="91" t="s">
        <v>50</v>
      </c>
      <c r="F17" s="91"/>
      <c r="G17" s="92" t="s">
        <v>51</v>
      </c>
      <c r="H17" s="92"/>
      <c r="I17" s="93" t="s">
        <v>52</v>
      </c>
      <c r="J17" s="93"/>
      <c r="K17" s="93" t="s">
        <v>53</v>
      </c>
      <c r="L17" s="93"/>
      <c r="M17" s="94" t="s">
        <v>54</v>
      </c>
      <c r="N17" s="94"/>
      <c r="O17" s="94" t="s">
        <v>55</v>
      </c>
      <c r="P17" s="94"/>
      <c r="Q17" s="22"/>
      <c r="R17" s="21"/>
    </row>
    <row r="18" spans="1:18" ht="9" customHeight="1">
      <c r="A18" s="4"/>
      <c r="B18" s="4"/>
      <c r="C18" s="5"/>
      <c r="D18" s="5"/>
      <c r="E18" s="6"/>
      <c r="F18" s="6"/>
      <c r="G18" s="7"/>
      <c r="H18" s="7"/>
      <c r="I18" s="6"/>
      <c r="J18" s="6"/>
      <c r="K18" s="6"/>
      <c r="L18" s="6"/>
      <c r="M18" s="6"/>
      <c r="N18" s="6"/>
      <c r="O18" s="6"/>
      <c r="P18" s="6"/>
      <c r="Q18" s="8"/>
      <c r="R18" s="8"/>
    </row>
    <row r="19" spans="1:18" ht="18.75" customHeight="1">
      <c r="A19" s="26" t="s">
        <v>56</v>
      </c>
      <c r="B19" s="27">
        <v>1250.34</v>
      </c>
      <c r="C19" s="6"/>
      <c r="D19" s="6"/>
      <c r="E19" s="6"/>
      <c r="F19" s="6"/>
      <c r="G19" s="7"/>
      <c r="H19" s="7"/>
      <c r="I19" s="6"/>
      <c r="J19" s="6"/>
      <c r="K19" s="6"/>
      <c r="L19" s="6"/>
      <c r="M19" s="6"/>
      <c r="N19" s="9"/>
      <c r="O19" s="6"/>
      <c r="P19" s="6"/>
      <c r="Q19" s="8"/>
      <c r="R19" s="8"/>
    </row>
    <row r="20" spans="1:18" ht="18" customHeight="1">
      <c r="A20" s="28"/>
      <c r="B20" s="29"/>
      <c r="C20" s="96" t="s">
        <v>57</v>
      </c>
      <c r="D20" s="96"/>
      <c r="E20" s="97" t="s">
        <v>58</v>
      </c>
      <c r="F20" s="97"/>
      <c r="G20" s="98" t="s">
        <v>59</v>
      </c>
      <c r="H20" s="98"/>
      <c r="I20" s="98" t="s">
        <v>60</v>
      </c>
      <c r="J20" s="98"/>
      <c r="K20" s="98" t="s">
        <v>61</v>
      </c>
      <c r="L20" s="98"/>
      <c r="M20" s="98" t="s">
        <v>62</v>
      </c>
      <c r="N20" s="98"/>
      <c r="O20" s="98" t="s">
        <v>63</v>
      </c>
      <c r="P20" s="98"/>
      <c r="Q20" s="99" t="s">
        <v>64</v>
      </c>
      <c r="R20" s="99"/>
    </row>
    <row r="21" spans="1:18" ht="12.75" customHeight="1">
      <c r="A21" s="30"/>
      <c r="B21" s="29"/>
      <c r="C21" s="100" t="s">
        <v>65</v>
      </c>
      <c r="D21" s="100"/>
      <c r="E21" s="101" t="s">
        <v>66</v>
      </c>
      <c r="F21" s="101"/>
      <c r="G21" s="102" t="s">
        <v>67</v>
      </c>
      <c r="H21" s="102"/>
      <c r="I21" s="102" t="s">
        <v>68</v>
      </c>
      <c r="J21" s="102"/>
      <c r="K21" s="102" t="s">
        <v>69</v>
      </c>
      <c r="L21" s="102"/>
      <c r="M21" s="102" t="s">
        <v>70</v>
      </c>
      <c r="N21" s="102"/>
      <c r="O21" s="102" t="s">
        <v>71</v>
      </c>
      <c r="P21" s="102"/>
      <c r="Q21" s="102" t="s">
        <v>72</v>
      </c>
      <c r="R21" s="102"/>
    </row>
    <row r="22" spans="1:18" ht="12.75" customHeight="1">
      <c r="A22" s="32"/>
      <c r="B22" s="33"/>
      <c r="C22" s="15"/>
      <c r="D22" s="31"/>
      <c r="E22" s="100" t="s">
        <v>73</v>
      </c>
      <c r="F22" s="100"/>
      <c r="G22" s="100" t="s">
        <v>73</v>
      </c>
      <c r="H22" s="100"/>
      <c r="I22" s="100" t="s">
        <v>73</v>
      </c>
      <c r="J22" s="100"/>
      <c r="K22" s="100" t="s">
        <v>73</v>
      </c>
      <c r="L22" s="100"/>
      <c r="M22" s="100" t="s">
        <v>73</v>
      </c>
      <c r="N22" s="100"/>
      <c r="O22" s="100" t="s">
        <v>73</v>
      </c>
      <c r="P22" s="100"/>
      <c r="Q22" s="100" t="s">
        <v>73</v>
      </c>
      <c r="R22" s="100"/>
    </row>
    <row r="23" spans="1:18" ht="24.75" customHeight="1">
      <c r="A23" s="34"/>
      <c r="B23" s="35"/>
      <c r="C23" s="36" t="s">
        <v>74</v>
      </c>
      <c r="D23" s="37" t="s">
        <v>75</v>
      </c>
      <c r="E23" s="36" t="s">
        <v>74</v>
      </c>
      <c r="F23" s="37" t="s">
        <v>75</v>
      </c>
      <c r="G23" s="38" t="s">
        <v>74</v>
      </c>
      <c r="H23" s="37" t="s">
        <v>75</v>
      </c>
      <c r="I23" s="38" t="s">
        <v>74</v>
      </c>
      <c r="J23" s="37" t="s">
        <v>75</v>
      </c>
      <c r="K23" s="38" t="s">
        <v>74</v>
      </c>
      <c r="L23" s="37" t="s">
        <v>75</v>
      </c>
      <c r="M23" s="38" t="s">
        <v>74</v>
      </c>
      <c r="N23" s="37" t="s">
        <v>75</v>
      </c>
      <c r="O23" s="38" t="s">
        <v>74</v>
      </c>
      <c r="P23" s="37" t="s">
        <v>75</v>
      </c>
      <c r="Q23" s="38" t="s">
        <v>74</v>
      </c>
      <c r="R23" s="37" t="s">
        <v>75</v>
      </c>
    </row>
    <row r="24" spans="1:18" ht="24.75" customHeight="1">
      <c r="A24" s="39" t="s">
        <v>76</v>
      </c>
      <c r="B24" s="40"/>
      <c r="C24" s="41">
        <f>D24*239.64</f>
        <v>125052.0000000001</v>
      </c>
      <c r="D24" s="42">
        <v>521.832749123686</v>
      </c>
      <c r="E24" s="43">
        <f>F24*239.64</f>
        <v>179778.88656</v>
      </c>
      <c r="F24" s="42">
        <f>B19*0.6</f>
        <v>750.2040000000001</v>
      </c>
      <c r="G24" s="43">
        <f>H24*239.64</f>
        <v>269668.32984</v>
      </c>
      <c r="H24" s="42">
        <f>B19*0.9</f>
        <v>1125.306</v>
      </c>
      <c r="I24" s="43">
        <f>J24*239.64</f>
        <v>359557.77311999997</v>
      </c>
      <c r="J24" s="42">
        <f>B19*1.2</f>
        <v>1500.408</v>
      </c>
      <c r="K24" s="43">
        <f>L24*239.64</f>
        <v>449447.2163999999</v>
      </c>
      <c r="L24" s="42">
        <f>B19*1.5</f>
        <v>1875.5099999999998</v>
      </c>
      <c r="M24" s="43">
        <f>N24*239.64</f>
        <v>539336.65968</v>
      </c>
      <c r="N24" s="42">
        <f>B19*1.8</f>
        <v>2250.612</v>
      </c>
      <c r="O24" s="43">
        <f>P24*239.64</f>
        <v>629226.1029599999</v>
      </c>
      <c r="P24" s="42">
        <f>B19*2.1</f>
        <v>2625.714</v>
      </c>
      <c r="Q24" s="43">
        <f>R24*239.64</f>
        <v>719115.5462399999</v>
      </c>
      <c r="R24" s="42">
        <f>B19*2.4</f>
        <v>3000.816</v>
      </c>
    </row>
    <row r="25" spans="1:18" ht="24.75" customHeight="1">
      <c r="A25" s="39"/>
      <c r="B25" s="44" t="s">
        <v>77</v>
      </c>
      <c r="C25" s="45"/>
      <c r="D25" s="46"/>
      <c r="E25" s="47"/>
      <c r="F25" s="48"/>
      <c r="G25" s="49"/>
      <c r="H25" s="48"/>
      <c r="I25" s="50"/>
      <c r="J25" s="51"/>
      <c r="K25" s="50"/>
      <c r="L25" s="51"/>
      <c r="M25" s="49"/>
      <c r="N25" s="46"/>
      <c r="O25" s="49"/>
      <c r="P25" s="48"/>
      <c r="Q25" s="49"/>
      <c r="R25" s="48"/>
    </row>
    <row r="26" spans="1:18" ht="24.75" customHeight="1">
      <c r="A26" s="52" t="s">
        <v>78</v>
      </c>
      <c r="B26" s="53">
        <v>24.35</v>
      </c>
      <c r="C26" s="54">
        <f>D26*239.64</f>
        <v>30451.054799999998</v>
      </c>
      <c r="D26" s="55">
        <f>D27</f>
        <v>127.07</v>
      </c>
      <c r="E26" s="54">
        <f>F26*239.64</f>
        <v>43775.038799999995</v>
      </c>
      <c r="F26" s="55">
        <f>F27</f>
        <v>182.67</v>
      </c>
      <c r="G26" s="54">
        <f>H26*239.64</f>
        <v>65663.7564</v>
      </c>
      <c r="H26" s="55">
        <f>H27</f>
        <v>274.01</v>
      </c>
      <c r="I26" s="54">
        <f>J26*239.64</f>
        <v>87552.474</v>
      </c>
      <c r="J26" s="55">
        <f>J27</f>
        <v>365.35</v>
      </c>
      <c r="K26" s="54">
        <f>L26*239.64</f>
        <v>109441.19159999999</v>
      </c>
      <c r="L26" s="55">
        <f>L27</f>
        <v>456.69</v>
      </c>
      <c r="M26" s="54">
        <f>N26*239.64</f>
        <v>131327.5128</v>
      </c>
      <c r="N26" s="55">
        <f>N27</f>
        <v>548.02</v>
      </c>
      <c r="O26" s="54">
        <f>P26*239.64</f>
        <v>153216.2304</v>
      </c>
      <c r="P26" s="55">
        <f>P27</f>
        <v>639.36</v>
      </c>
      <c r="Q26" s="54">
        <f>R26*239.64</f>
        <v>175104.948</v>
      </c>
      <c r="R26" s="55">
        <f>R27</f>
        <v>730.7</v>
      </c>
    </row>
    <row r="27" spans="1:18" ht="24.75" customHeight="1">
      <c r="A27" s="56" t="s">
        <v>79</v>
      </c>
      <c r="B27" s="57">
        <v>24.35</v>
      </c>
      <c r="C27" s="41">
        <f>D27*239.64</f>
        <v>30451.054799999998</v>
      </c>
      <c r="D27" s="58">
        <f>ROUND(D24*0.2435,2)</f>
        <v>127.07</v>
      </c>
      <c r="E27" s="59">
        <f>F27*239.64</f>
        <v>43775.038799999995</v>
      </c>
      <c r="F27" s="58">
        <f>ROUND(F24*0.2435,2)</f>
        <v>182.67</v>
      </c>
      <c r="G27" s="59">
        <f>H27*239.64</f>
        <v>65663.7564</v>
      </c>
      <c r="H27" s="58">
        <f>ROUND(H24*0.2435,2)</f>
        <v>274.01</v>
      </c>
      <c r="I27" s="59">
        <f>J27*239.64</f>
        <v>87552.474</v>
      </c>
      <c r="J27" s="58">
        <f>ROUND(J24*0.2435,2)</f>
        <v>365.35</v>
      </c>
      <c r="K27" s="59">
        <f>L27*239.64</f>
        <v>109441.19159999999</v>
      </c>
      <c r="L27" s="58">
        <f>ROUND(L24*0.2435,2)</f>
        <v>456.69</v>
      </c>
      <c r="M27" s="59">
        <f>N27*239.64</f>
        <v>131327.5128</v>
      </c>
      <c r="N27" s="58">
        <f>ROUND(N24*0.2435,2)</f>
        <v>548.02</v>
      </c>
      <c r="O27" s="59">
        <f>P27*239.64</f>
        <v>153216.2304</v>
      </c>
      <c r="P27" s="58">
        <f>ROUND(P24*0.2435,2)</f>
        <v>639.36</v>
      </c>
      <c r="Q27" s="59">
        <f>R27*239.64</f>
        <v>175104.948</v>
      </c>
      <c r="R27" s="58">
        <f>ROUND(R24*0.2435,2)</f>
        <v>730.7</v>
      </c>
    </row>
    <row r="28" spans="1:18" ht="24.75" customHeight="1">
      <c r="A28" s="56" t="s">
        <v>80</v>
      </c>
      <c r="B28" s="60"/>
      <c r="C28" s="45"/>
      <c r="D28" s="46"/>
      <c r="E28" s="45"/>
      <c r="F28" s="46"/>
      <c r="G28" s="45"/>
      <c r="H28" s="46"/>
      <c r="I28" s="45"/>
      <c r="J28" s="46"/>
      <c r="K28" s="45"/>
      <c r="L28" s="46"/>
      <c r="M28" s="45"/>
      <c r="N28" s="46"/>
      <c r="O28" s="45"/>
      <c r="P28" s="46"/>
      <c r="Q28" s="45"/>
      <c r="R28" s="46"/>
    </row>
    <row r="29" spans="1:18" ht="24.75" customHeight="1">
      <c r="A29" s="52" t="s">
        <v>81</v>
      </c>
      <c r="B29" s="53">
        <v>13.45</v>
      </c>
      <c r="C29" s="54">
        <f aca="true" t="shared" si="0" ref="C29:C34">D29*239.64</f>
        <v>16820.331599999998</v>
      </c>
      <c r="D29" s="55">
        <f>SUM(D30:D31)</f>
        <v>70.19</v>
      </c>
      <c r="E29" s="54">
        <f aca="true" t="shared" si="1" ref="E29:E34">F29*239.64</f>
        <v>24182.0724</v>
      </c>
      <c r="F29" s="55">
        <f>SUM(F30:F31)</f>
        <v>100.91000000000001</v>
      </c>
      <c r="G29" s="54">
        <f aca="true" t="shared" si="2" ref="G29:G34">H29*239.64</f>
        <v>36269.513999999996</v>
      </c>
      <c r="H29" s="55">
        <f>SUM(H30:H31)</f>
        <v>151.35</v>
      </c>
      <c r="I29" s="54">
        <f aca="true" t="shared" si="3" ref="I29:I34">J29*239.64</f>
        <v>48359.35199999999</v>
      </c>
      <c r="J29" s="55">
        <f>SUM(J30:J31)</f>
        <v>201.79999999999998</v>
      </c>
      <c r="K29" s="54">
        <f aca="true" t="shared" si="4" ref="K29:K34">L29*239.64</f>
        <v>60451.58639999999</v>
      </c>
      <c r="L29" s="55">
        <f>SUM(L30:L31)</f>
        <v>252.26</v>
      </c>
      <c r="M29" s="54">
        <f aca="true" t="shared" si="5" ref="M29:M34">N29*239.64</f>
        <v>72541.42439999999</v>
      </c>
      <c r="N29" s="55">
        <f>SUM(N30:N31)</f>
        <v>302.71</v>
      </c>
      <c r="O29" s="54">
        <f aca="true" t="shared" si="6" ref="O29:O34">P29*239.64</f>
        <v>84631.2624</v>
      </c>
      <c r="P29" s="55">
        <f>SUM(P30:P31)</f>
        <v>353.16</v>
      </c>
      <c r="Q29" s="54">
        <f aca="true" t="shared" si="7" ref="Q29:Q34">R29*239.64</f>
        <v>96721.10039999998</v>
      </c>
      <c r="R29" s="55">
        <f>SUM(R30:R31)</f>
        <v>403.60999999999996</v>
      </c>
    </row>
    <row r="30" spans="1:18" ht="24.75" customHeight="1">
      <c r="A30" s="61" t="s">
        <v>82</v>
      </c>
      <c r="B30" s="62">
        <v>12.92</v>
      </c>
      <c r="C30" s="59">
        <f t="shared" si="0"/>
        <v>16156.5288</v>
      </c>
      <c r="D30" s="58">
        <f>ROUND(D24*0.1292,2)</f>
        <v>67.42</v>
      </c>
      <c r="E30" s="59">
        <f t="shared" si="1"/>
        <v>23228.3052</v>
      </c>
      <c r="F30" s="58">
        <f>ROUND(F24*0.1292,2)</f>
        <v>96.93</v>
      </c>
      <c r="G30" s="59">
        <f t="shared" si="2"/>
        <v>34841.2596</v>
      </c>
      <c r="H30" s="58">
        <f>ROUND(H24*0.1292,2)</f>
        <v>145.39</v>
      </c>
      <c r="I30" s="59">
        <f t="shared" si="3"/>
        <v>46454.21399999999</v>
      </c>
      <c r="J30" s="58">
        <f>ROUND(J24*0.1292,2)</f>
        <v>193.85</v>
      </c>
      <c r="K30" s="59">
        <f t="shared" si="4"/>
        <v>58069.56479999999</v>
      </c>
      <c r="L30" s="58">
        <f>ROUND(L24*0.1292,2)</f>
        <v>242.32</v>
      </c>
      <c r="M30" s="59">
        <f t="shared" si="5"/>
        <v>69682.5192</v>
      </c>
      <c r="N30" s="58">
        <f>ROUND(N24*0.1292,2)</f>
        <v>290.78</v>
      </c>
      <c r="O30" s="59">
        <f t="shared" si="6"/>
        <v>81295.4736</v>
      </c>
      <c r="P30" s="58">
        <f>ROUND(P24*0.1292,2)</f>
        <v>339.24</v>
      </c>
      <c r="Q30" s="59">
        <f t="shared" si="7"/>
        <v>92910.82439999998</v>
      </c>
      <c r="R30" s="58">
        <f>ROUND(R24*0.1292,2)</f>
        <v>387.71</v>
      </c>
    </row>
    <row r="31" spans="1:18" ht="24.75" customHeight="1">
      <c r="A31" s="56" t="s">
        <v>83</v>
      </c>
      <c r="B31" s="63">
        <v>0.53</v>
      </c>
      <c r="C31" s="64">
        <f t="shared" si="0"/>
        <v>663.8027999999999</v>
      </c>
      <c r="D31" s="65">
        <f>ROUND(D24*0.0053,2)</f>
        <v>2.77</v>
      </c>
      <c r="E31" s="64">
        <f t="shared" si="1"/>
        <v>953.7671999999999</v>
      </c>
      <c r="F31" s="65">
        <f>ROUND(F24*0.0053,2)</f>
        <v>3.98</v>
      </c>
      <c r="G31" s="64">
        <f t="shared" si="2"/>
        <v>1428.2543999999998</v>
      </c>
      <c r="H31" s="65">
        <f>ROUND(H24*0.0053,2)</f>
        <v>5.96</v>
      </c>
      <c r="I31" s="64">
        <f t="shared" si="3"/>
        <v>1905.138</v>
      </c>
      <c r="J31" s="65">
        <f>ROUND(J24*0.0053,2)</f>
        <v>7.95</v>
      </c>
      <c r="K31" s="64">
        <f t="shared" si="4"/>
        <v>2382.0215999999996</v>
      </c>
      <c r="L31" s="65">
        <f>ROUND(L24*0.0053,2)</f>
        <v>9.94</v>
      </c>
      <c r="M31" s="64">
        <f t="shared" si="5"/>
        <v>2858.9051999999997</v>
      </c>
      <c r="N31" s="65">
        <f>ROUND(N24*0.0053,2)</f>
        <v>11.93</v>
      </c>
      <c r="O31" s="64">
        <f t="shared" si="6"/>
        <v>3335.7888</v>
      </c>
      <c r="P31" s="65">
        <f>ROUND(P24*0.0053,2)</f>
        <v>13.92</v>
      </c>
      <c r="Q31" s="64">
        <f t="shared" si="7"/>
        <v>3810.276</v>
      </c>
      <c r="R31" s="65">
        <f>ROUND(R24*0.0053,2)</f>
        <v>15.9</v>
      </c>
    </row>
    <row r="32" spans="1:18" ht="24.75" customHeight="1">
      <c r="A32" s="52" t="s">
        <v>84</v>
      </c>
      <c r="B32" s="66">
        <v>0.4</v>
      </c>
      <c r="C32" s="54">
        <f t="shared" si="0"/>
        <v>498.4512</v>
      </c>
      <c r="D32" s="67">
        <f>SUM(D33:D34)</f>
        <v>2.08</v>
      </c>
      <c r="E32" s="54">
        <f t="shared" si="1"/>
        <v>718.92</v>
      </c>
      <c r="F32" s="67">
        <f>SUM(F33:F34)</f>
        <v>3</v>
      </c>
      <c r="G32" s="54">
        <f t="shared" si="2"/>
        <v>1078.3799999999999</v>
      </c>
      <c r="H32" s="67">
        <f>SUM(H33:H34)</f>
        <v>4.5</v>
      </c>
      <c r="I32" s="54">
        <f t="shared" si="3"/>
        <v>1437.84</v>
      </c>
      <c r="J32" s="67">
        <f>SUM(J33:J34)</f>
        <v>6</v>
      </c>
      <c r="K32" s="54">
        <f t="shared" si="4"/>
        <v>1797.3</v>
      </c>
      <c r="L32" s="67">
        <f>SUM(L33:L34)</f>
        <v>7.5</v>
      </c>
      <c r="M32" s="54">
        <f t="shared" si="5"/>
        <v>2156.7599999999998</v>
      </c>
      <c r="N32" s="67">
        <f>SUM(N33:N34)</f>
        <v>9</v>
      </c>
      <c r="O32" s="54">
        <f t="shared" si="6"/>
        <v>2516.22</v>
      </c>
      <c r="P32" s="67">
        <f>SUM(P33:P34)</f>
        <v>10.5</v>
      </c>
      <c r="Q32" s="54">
        <f t="shared" si="7"/>
        <v>2875.68</v>
      </c>
      <c r="R32" s="67">
        <f>SUM(R33:R34)</f>
        <v>12</v>
      </c>
    </row>
    <row r="33" spans="1:18" ht="24.75" customHeight="1">
      <c r="A33" s="56" t="s">
        <v>85</v>
      </c>
      <c r="B33" s="68">
        <v>0.2</v>
      </c>
      <c r="C33" s="59">
        <f t="shared" si="0"/>
        <v>249.2256</v>
      </c>
      <c r="D33" s="58">
        <f>ROUND(D24*0.002,2)</f>
        <v>1.04</v>
      </c>
      <c r="E33" s="59">
        <f t="shared" si="1"/>
        <v>359.46</v>
      </c>
      <c r="F33" s="58">
        <f>ROUND(F24*0.002,2)</f>
        <v>1.5</v>
      </c>
      <c r="G33" s="59">
        <f t="shared" si="2"/>
        <v>539.1899999999999</v>
      </c>
      <c r="H33" s="58">
        <f>ROUND(H24*0.002,2)</f>
        <v>2.25</v>
      </c>
      <c r="I33" s="59">
        <f t="shared" si="3"/>
        <v>718.92</v>
      </c>
      <c r="J33" s="58">
        <f>ROUND(J24*0.002,2)</f>
        <v>3</v>
      </c>
      <c r="K33" s="59">
        <f t="shared" si="4"/>
        <v>898.65</v>
      </c>
      <c r="L33" s="58">
        <f>ROUND(L24*0.002,2)</f>
        <v>3.75</v>
      </c>
      <c r="M33" s="59">
        <f t="shared" si="5"/>
        <v>1078.3799999999999</v>
      </c>
      <c r="N33" s="58">
        <f>ROUND(N24*0.002,2)</f>
        <v>4.5</v>
      </c>
      <c r="O33" s="59">
        <f t="shared" si="6"/>
        <v>1258.11</v>
      </c>
      <c r="P33" s="58">
        <f>ROUND(P24*0.002,2)</f>
        <v>5.25</v>
      </c>
      <c r="Q33" s="59">
        <f t="shared" si="7"/>
        <v>1437.84</v>
      </c>
      <c r="R33" s="58">
        <f>ROUND(R24*0.002,2)</f>
        <v>6</v>
      </c>
    </row>
    <row r="34" spans="1:18" ht="24.75" customHeight="1">
      <c r="A34" s="56" t="s">
        <v>86</v>
      </c>
      <c r="B34" s="63">
        <v>0.2</v>
      </c>
      <c r="C34" s="41">
        <f t="shared" si="0"/>
        <v>249.2256</v>
      </c>
      <c r="D34" s="58">
        <f>ROUND(D24*0.002,2)</f>
        <v>1.04</v>
      </c>
      <c r="E34" s="59">
        <f t="shared" si="1"/>
        <v>359.46</v>
      </c>
      <c r="F34" s="58">
        <f>ROUND(F24*0.002,2)</f>
        <v>1.5</v>
      </c>
      <c r="G34" s="59">
        <f t="shared" si="2"/>
        <v>539.1899999999999</v>
      </c>
      <c r="H34" s="58">
        <f>ROUND(H24*0.002,2)</f>
        <v>2.25</v>
      </c>
      <c r="I34" s="59">
        <f t="shared" si="3"/>
        <v>718.92</v>
      </c>
      <c r="J34" s="58">
        <f>ROUND(J24*0.002,2)</f>
        <v>3</v>
      </c>
      <c r="K34" s="59">
        <f t="shared" si="4"/>
        <v>898.65</v>
      </c>
      <c r="L34" s="58">
        <f>ROUND(L24*0.002,2)</f>
        <v>3.75</v>
      </c>
      <c r="M34" s="59">
        <f t="shared" si="5"/>
        <v>1078.3799999999999</v>
      </c>
      <c r="N34" s="58">
        <f>ROUND(N24*0.002,2)</f>
        <v>4.5</v>
      </c>
      <c r="O34" s="59">
        <f t="shared" si="6"/>
        <v>1258.11</v>
      </c>
      <c r="P34" s="58">
        <f>ROUND(P24*0.002,2)</f>
        <v>5.25</v>
      </c>
      <c r="Q34" s="59">
        <f t="shared" si="7"/>
        <v>1437.84</v>
      </c>
      <c r="R34" s="58">
        <f>ROUND(R24*0.002,2)</f>
        <v>6</v>
      </c>
    </row>
    <row r="35" spans="1:18" ht="24.75" customHeight="1">
      <c r="A35" s="69" t="s">
        <v>87</v>
      </c>
      <c r="B35" s="70"/>
      <c r="C35" s="71">
        <f>C26+C29+C32</f>
        <v>47769.8376</v>
      </c>
      <c r="D35" s="72">
        <f>D32+D29+D26</f>
        <v>199.33999999999997</v>
      </c>
      <c r="E35" s="71">
        <f>E26+E29+E32</f>
        <v>68676.0312</v>
      </c>
      <c r="F35" s="72">
        <f>F32+F29+F26</f>
        <v>286.58</v>
      </c>
      <c r="G35" s="71">
        <f>G26+G29+G32</f>
        <v>103011.6504</v>
      </c>
      <c r="H35" s="72">
        <f>H32+H29+H26</f>
        <v>429.86</v>
      </c>
      <c r="I35" s="71">
        <f>I26+I29+I32</f>
        <v>137349.666</v>
      </c>
      <c r="J35" s="72">
        <f>J32+J29+J26</f>
        <v>573.15</v>
      </c>
      <c r="K35" s="71">
        <f>K26+K29+K32</f>
        <v>171690.07799999998</v>
      </c>
      <c r="L35" s="72">
        <f>L32+L29+L26</f>
        <v>716.45</v>
      </c>
      <c r="M35" s="71">
        <f>M26+M29+M32</f>
        <v>206025.6972</v>
      </c>
      <c r="N35" s="72">
        <f>N32+N29+N26</f>
        <v>859.73</v>
      </c>
      <c r="O35" s="71">
        <f>O26+O29+O32</f>
        <v>240363.7128</v>
      </c>
      <c r="P35" s="72">
        <f>P32+P29+P26</f>
        <v>1003.02</v>
      </c>
      <c r="Q35" s="71">
        <f>Q26+Q29+Q32</f>
        <v>274701.72839999996</v>
      </c>
      <c r="R35" s="72">
        <f>R32+R29+R26</f>
        <v>1146.31</v>
      </c>
    </row>
    <row r="36" ht="9" customHeight="1"/>
    <row r="37" ht="15.75">
      <c r="A37" s="73" t="s">
        <v>88</v>
      </c>
    </row>
    <row r="38" ht="16.5">
      <c r="A38" s="74" t="s">
        <v>89</v>
      </c>
    </row>
    <row r="39" ht="16.5">
      <c r="A39" s="74" t="s">
        <v>90</v>
      </c>
    </row>
    <row r="40" spans="1:7" ht="22.5" customHeight="1">
      <c r="A40" s="75" t="s">
        <v>91</v>
      </c>
      <c r="G40" s="76"/>
    </row>
    <row r="41" ht="22.5" customHeight="1">
      <c r="A41" s="77" t="s">
        <v>92</v>
      </c>
    </row>
    <row r="42" ht="22.5" customHeight="1">
      <c r="A42" s="73" t="s">
        <v>93</v>
      </c>
    </row>
    <row r="43" ht="11.25" customHeight="1">
      <c r="A43" s="73"/>
    </row>
    <row r="44" ht="19.5" customHeight="1">
      <c r="A44" s="77" t="s">
        <v>94</v>
      </c>
    </row>
    <row r="45" ht="19.5" customHeight="1">
      <c r="A45" s="77" t="s">
        <v>95</v>
      </c>
    </row>
    <row r="46" ht="19.5" customHeight="1">
      <c r="A46" s="73" t="s">
        <v>96</v>
      </c>
    </row>
  </sheetData>
  <mergeCells count="113">
    <mergeCell ref="M22:N22"/>
    <mergeCell ref="O22:P22"/>
    <mergeCell ref="Q22:R22"/>
    <mergeCell ref="E22:F22"/>
    <mergeCell ref="G22:H22"/>
    <mergeCell ref="I22:J22"/>
    <mergeCell ref="K22:L22"/>
    <mergeCell ref="Q20:R20"/>
    <mergeCell ref="C21:D21"/>
    <mergeCell ref="E21:F21"/>
    <mergeCell ref="G21:H21"/>
    <mergeCell ref="I21:J21"/>
    <mergeCell ref="K21:L21"/>
    <mergeCell ref="M21:N21"/>
    <mergeCell ref="O21:P21"/>
    <mergeCell ref="Q21:R21"/>
    <mergeCell ref="M17:N17"/>
    <mergeCell ref="O17:P17"/>
    <mergeCell ref="C20:D20"/>
    <mergeCell ref="E20:F20"/>
    <mergeCell ref="G20:H20"/>
    <mergeCell ref="I20:J20"/>
    <mergeCell ref="K20:L20"/>
    <mergeCell ref="M20:N20"/>
    <mergeCell ref="O20:P20"/>
    <mergeCell ref="E17:F17"/>
    <mergeCell ref="G17:H17"/>
    <mergeCell ref="I17:J17"/>
    <mergeCell ref="K17:L17"/>
    <mergeCell ref="K16:L16"/>
    <mergeCell ref="M16:N16"/>
    <mergeCell ref="O16:P16"/>
    <mergeCell ref="Q16:R16"/>
    <mergeCell ref="C16:D16"/>
    <mergeCell ref="E16:F16"/>
    <mergeCell ref="G16:H16"/>
    <mergeCell ref="I16:J16"/>
    <mergeCell ref="M14:N14"/>
    <mergeCell ref="O14:P14"/>
    <mergeCell ref="Q14:R14"/>
    <mergeCell ref="E15:F15"/>
    <mergeCell ref="G15:H15"/>
    <mergeCell ref="I15:J15"/>
    <mergeCell ref="K15:L15"/>
    <mergeCell ref="M15:N15"/>
    <mergeCell ref="O15:P15"/>
    <mergeCell ref="Q15:R15"/>
    <mergeCell ref="E14:F14"/>
    <mergeCell ref="G14:H14"/>
    <mergeCell ref="I14:J14"/>
    <mergeCell ref="K14:L14"/>
    <mergeCell ref="Q12:R12"/>
    <mergeCell ref="C13:D13"/>
    <mergeCell ref="E13:F13"/>
    <mergeCell ref="G13:H13"/>
    <mergeCell ref="I13:J13"/>
    <mergeCell ref="K13:L13"/>
    <mergeCell ref="M13:N13"/>
    <mergeCell ref="O13:P13"/>
    <mergeCell ref="Q13:R13"/>
    <mergeCell ref="M9:N9"/>
    <mergeCell ref="O9:P9"/>
    <mergeCell ref="C11:R11"/>
    <mergeCell ref="C12:D12"/>
    <mergeCell ref="E12:F12"/>
    <mergeCell ref="G12:H12"/>
    <mergeCell ref="I12:J12"/>
    <mergeCell ref="K12:L12"/>
    <mergeCell ref="M12:N12"/>
    <mergeCell ref="O12:P12"/>
    <mergeCell ref="E9:F9"/>
    <mergeCell ref="G9:H9"/>
    <mergeCell ref="I9:J9"/>
    <mergeCell ref="K9:L9"/>
    <mergeCell ref="K8:L8"/>
    <mergeCell ref="M8:N8"/>
    <mergeCell ref="O8:P8"/>
    <mergeCell ref="Q8:R8"/>
    <mergeCell ref="C8:D8"/>
    <mergeCell ref="E8:F8"/>
    <mergeCell ref="G8:H8"/>
    <mergeCell ref="I8:J8"/>
    <mergeCell ref="M6:N6"/>
    <mergeCell ref="O6:P6"/>
    <mergeCell ref="Q6:R6"/>
    <mergeCell ref="E7:F7"/>
    <mergeCell ref="G7:H7"/>
    <mergeCell ref="I7:J7"/>
    <mergeCell ref="K7:L7"/>
    <mergeCell ref="M7:N7"/>
    <mergeCell ref="O7:P7"/>
    <mergeCell ref="Q7:R7"/>
    <mergeCell ref="E6:F6"/>
    <mergeCell ref="G6:H6"/>
    <mergeCell ref="I6:J6"/>
    <mergeCell ref="K6:L6"/>
    <mergeCell ref="K5:L5"/>
    <mergeCell ref="M5:N5"/>
    <mergeCell ref="O5:P5"/>
    <mergeCell ref="Q5:R5"/>
    <mergeCell ref="C5:D5"/>
    <mergeCell ref="E5:F5"/>
    <mergeCell ref="G5:H5"/>
    <mergeCell ref="I5:J5"/>
    <mergeCell ref="C3:R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479166666666667" right="0.7479166666666667" top="0.40972222222222227" bottom="0.4902777777777778" header="0.5118055555555556" footer="0.5118055555555556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 Jeršič</cp:lastModifiedBy>
  <dcterms:modified xsi:type="dcterms:W3CDTF">2007-04-11T10:34:52Z</dcterms:modified>
  <cp:category/>
  <cp:version/>
  <cp:contentType/>
  <cp:contentStatus/>
</cp:coreProperties>
</file>