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<sst xmlns="http://schemas.openxmlformats.org/spreadsheetml/2006/main" count="114" uniqueCount="83">
  <si>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OBRAČUN PRISPEVKOV ZA SOCIALNO VARNOST ZA ZASEBNIKE ZA JUNIJ 2007</t>
  </si>
  <si>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</si>
  <si>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</si>
  <si>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</si>
  <si>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</si>
  <si>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</si>
  <si>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</si>
  <si>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</si>
  <si>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</si>
  <si>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</si>
  <si>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</si>
  <si>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</si>
  <si>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</si>
  <si>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</si>
  <si>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</si>
  <si>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</si>
  <si>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</si>
  <si>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</si>
  <si>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</si>
  <si>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</si>
  <si>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</si>
  <si>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</si>
  <si>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</si>
  <si>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</si>
  <si>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</si>
  <si>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</si>
  <si>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</si>
  <si>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</si>
  <si>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</si>
  <si>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</si>
  <si>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</si>
  <si>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</si>
  <si>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</si>
  <si>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 xml:space="preserve"> ROK PLAČILA je 16. JULIJ 2007.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</si>
  <si>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</si>
  <si>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</si>
  <si>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</si>
  <si>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</si>
  <si>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</si>
  <si>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</si>
  <si>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april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</si>
  <si>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</si>
  <si>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</si>
  <si>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</si>
  <si>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</si>
  <si>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</si>
  <si>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</si>
  <si>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</si>
  <si>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</si>
  <si>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</si>
  <si>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</si>
  <si>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</si>
  <si>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</si>
  <si>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</si>
  <si>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</si>
  <si>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</si>
  <si>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</si>
  <si>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2007</t>
  </si>
  <si>
    <t>v tolarjih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</si>
  <si>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</si>
  <si>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</si>
  <si>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</si>
  <si>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</si>
  <si>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</si>
  <si>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</si>
  <si>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</si>
  <si>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</si>
  <si>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</si>
  <si>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</si>
  <si>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</si>
  <si>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</si>
  <si>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</si>
  <si>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</si>
  <si>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(6.127,59 SIT)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</si>
  <si>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(697,35 SIT) 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</si>
  <si>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 xml:space="preserve">28,48 evrov </t>
    </r>
    <r>
      <rPr>
        <sz val="12.5"/>
        <rFont val="Arial"/>
        <family val="2"/>
      </rPr>
      <t>(6.894,94 SIT)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</si>
  <si>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</si>
  <si>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junij 2007 je</t>
    </r>
    <r>
      <rPr>
        <b/>
        <sz val="12"/>
        <rFont val="Arial"/>
        <family val="2"/>
      </rPr>
      <t xml:space="preserve"> 732,29 evrov</t>
    </r>
    <r>
      <rPr>
        <sz val="12"/>
        <rFont val="Arial"/>
        <family val="2"/>
      </rPr>
      <t xml:space="preserve"> (175.486 SIT).</t>
    </r>
  </si>
  <si>
    <t>Obračun prispevkov za socialno varnost za mesec junij 2007 se dostavi DURS na predpisanem obrazcu v evrih, najkasneje do 16. julija 2007.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</si>
  <si>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</si>
  <si>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</si>
  <si>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</si>
  <si>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julija 2007.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</si>
</sst>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2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10"/>
      <color indexed="12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5" fontId="6" fillId="0" borderId="3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9" xfId="0" applyFont="1" applyBorder="1" applyAlignment="1">
      <alignment/>
    </xf>
    <xf numFmtId="164" fontId="0" fillId="0" borderId="8" xfId="0" applyBorder="1" applyAlignment="1">
      <alignment/>
    </xf>
    <xf numFmtId="164" fontId="6" fillId="0" borderId="8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6" fontId="4" fillId="0" borderId="12" xfId="0" applyNumberFormat="1" applyFont="1" applyBorder="1" applyAlignment="1">
      <alignment horizontal="center" vertical="center"/>
    </xf>
    <xf numFmtId="164" fontId="0" fillId="0" borderId="13" xfId="0" applyBorder="1" applyAlignment="1">
      <alignment vertical="center"/>
    </xf>
    <xf numFmtId="164" fontId="0" fillId="0" borderId="14" xfId="0" applyBorder="1" applyAlignment="1">
      <alignment vertical="center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0" fillId="0" borderId="17" xfId="0" applyBorder="1" applyAlignment="1">
      <alignment vertical="center"/>
    </xf>
    <xf numFmtId="164" fontId="3" fillId="0" borderId="18" xfId="0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4" fontId="0" fillId="0" borderId="20" xfId="0" applyBorder="1" applyAlignment="1">
      <alignment vertical="center"/>
    </xf>
    <xf numFmtId="164" fontId="0" fillId="0" borderId="21" xfId="0" applyBorder="1" applyAlignment="1">
      <alignment vertical="center"/>
    </xf>
    <xf numFmtId="164" fontId="3" fillId="0" borderId="20" xfId="0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0" borderId="24" xfId="0" applyBorder="1" applyAlignment="1">
      <alignment vertical="center"/>
    </xf>
    <xf numFmtId="164" fontId="8" fillId="0" borderId="13" xfId="0" applyFont="1" applyBorder="1" applyAlignment="1">
      <alignment horizontal="center" vertical="center"/>
    </xf>
    <xf numFmtId="164" fontId="9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vertical="center"/>
    </xf>
    <xf numFmtId="164" fontId="3" fillId="0" borderId="21" xfId="0" applyFont="1" applyFill="1" applyBorder="1" applyAlignment="1">
      <alignment horizontal="left" vertical="center"/>
    </xf>
    <xf numFmtId="166" fontId="11" fillId="0" borderId="27" xfId="0" applyNumberFormat="1" applyFont="1" applyFill="1" applyBorder="1" applyAlignment="1">
      <alignment vertical="center"/>
    </xf>
    <xf numFmtId="166" fontId="12" fillId="0" borderId="28" xfId="0" applyNumberFormat="1" applyFont="1" applyBorder="1" applyAlignment="1">
      <alignment vertical="center"/>
    </xf>
    <xf numFmtId="166" fontId="11" fillId="0" borderId="27" xfId="0" applyNumberFormat="1" applyFont="1" applyBorder="1" applyAlignment="1">
      <alignment vertical="center"/>
    </xf>
    <xf numFmtId="164" fontId="13" fillId="0" borderId="21" xfId="0" applyFont="1" applyBorder="1" applyAlignment="1">
      <alignment horizontal="center" vertical="center"/>
    </xf>
    <xf numFmtId="166" fontId="11" fillId="0" borderId="26" xfId="0" applyNumberFormat="1" applyFont="1" applyBorder="1" applyAlignment="1">
      <alignment vertical="center"/>
    </xf>
    <xf numFmtId="166" fontId="14" fillId="0" borderId="24" xfId="0" applyNumberFormat="1" applyFont="1" applyBorder="1" applyAlignment="1">
      <alignment vertical="center"/>
    </xf>
    <xf numFmtId="166" fontId="11" fillId="0" borderId="20" xfId="0" applyNumberFormat="1" applyFont="1" applyBorder="1" applyAlignment="1">
      <alignment vertical="center"/>
    </xf>
    <xf numFmtId="166" fontId="14" fillId="0" borderId="21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vertical="center"/>
    </xf>
    <xf numFmtId="164" fontId="15" fillId="2" borderId="17" xfId="0" applyFont="1" applyFill="1" applyBorder="1" applyAlignment="1">
      <alignment vertical="center"/>
    </xf>
    <xf numFmtId="164" fontId="4" fillId="2" borderId="14" xfId="0" applyFont="1" applyFill="1" applyBorder="1" applyAlignment="1">
      <alignment vertical="center"/>
    </xf>
    <xf numFmtId="166" fontId="11" fillId="2" borderId="13" xfId="0" applyNumberFormat="1" applyFont="1" applyFill="1" applyBorder="1" applyAlignment="1">
      <alignment vertical="center"/>
    </xf>
    <xf numFmtId="166" fontId="12" fillId="2" borderId="14" xfId="0" applyNumberFormat="1" applyFont="1" applyFill="1" applyBorder="1" applyAlignment="1">
      <alignment vertical="center"/>
    </xf>
    <xf numFmtId="164" fontId="16" fillId="0" borderId="20" xfId="0" applyFont="1" applyBorder="1" applyAlignment="1">
      <alignment vertical="center"/>
    </xf>
    <xf numFmtId="164" fontId="3" fillId="0" borderId="21" xfId="0" applyFont="1" applyBorder="1" applyAlignment="1">
      <alignment vertical="center"/>
    </xf>
    <xf numFmtId="166" fontId="9" fillId="0" borderId="28" xfId="0" applyNumberFormat="1" applyFont="1" applyBorder="1" applyAlignment="1">
      <alignment vertical="center"/>
    </xf>
    <xf numFmtId="164" fontId="3" fillId="0" borderId="24" xfId="0" applyFont="1" applyBorder="1" applyAlignment="1">
      <alignment vertical="center"/>
    </xf>
    <xf numFmtId="164" fontId="3" fillId="0" borderId="20" xfId="0" applyFont="1" applyBorder="1" applyAlignment="1">
      <alignment vertical="center"/>
    </xf>
    <xf numFmtId="164" fontId="3" fillId="0" borderId="28" xfId="0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166" fontId="11" fillId="0" borderId="26" xfId="0" applyNumberFormat="1" applyFont="1" applyFill="1" applyBorder="1" applyAlignment="1">
      <alignment vertical="center"/>
    </xf>
    <xf numFmtId="166" fontId="9" fillId="0" borderId="24" xfId="0" applyNumberFormat="1" applyFont="1" applyBorder="1" applyAlignment="1">
      <alignment vertical="center"/>
    </xf>
    <xf numFmtId="166" fontId="4" fillId="2" borderId="14" xfId="0" applyNumberFormat="1" applyFont="1" applyFill="1" applyBorder="1" applyAlignment="1">
      <alignment vertical="center"/>
    </xf>
    <xf numFmtId="166" fontId="12" fillId="2" borderId="21" xfId="0" applyNumberFormat="1" applyFont="1" applyFill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4" fontId="15" fillId="2" borderId="29" xfId="0" applyFont="1" applyFill="1" applyBorder="1" applyAlignment="1">
      <alignment vertical="center"/>
    </xf>
    <xf numFmtId="166" fontId="3" fillId="2" borderId="30" xfId="0" applyNumberFormat="1" applyFont="1" applyFill="1" applyBorder="1" applyAlignment="1">
      <alignment vertical="center"/>
    </xf>
    <xf numFmtId="166" fontId="11" fillId="2" borderId="31" xfId="0" applyNumberFormat="1" applyFont="1" applyFill="1" applyBorder="1" applyAlignment="1">
      <alignment vertical="center"/>
    </xf>
    <xf numFmtId="166" fontId="12" fillId="2" borderId="31" xfId="0" applyNumberFormat="1" applyFont="1" applyFill="1" applyBorder="1" applyAlignment="1">
      <alignment vertical="center"/>
    </xf>
    <xf numFmtId="166" fontId="11" fillId="2" borderId="32" xfId="0" applyNumberFormat="1" applyFont="1" applyFill="1" applyBorder="1" applyAlignment="1">
      <alignment vertical="center"/>
    </xf>
    <xf numFmtId="166" fontId="12" fillId="2" borderId="33" xfId="0" applyNumberFormat="1" applyFont="1" applyFill="1" applyBorder="1" applyAlignment="1">
      <alignment vertical="center"/>
    </xf>
    <xf numFmtId="166" fontId="11" fillId="2" borderId="34" xfId="0" applyNumberFormat="1" applyFont="1" applyFill="1" applyBorder="1" applyAlignment="1">
      <alignment vertical="center"/>
    </xf>
    <xf numFmtId="166" fontId="12" fillId="2" borderId="35" xfId="0" applyNumberFormat="1" applyFont="1" applyFill="1" applyBorder="1" applyAlignment="1">
      <alignment vertic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5.7109375" style="0" customWidth="1"/>
    <col min="2" max="2" width="8.00390625" style="0" customWidth="1"/>
    <col min="3" max="3" width="10.140625" style="0" customWidth="1"/>
    <col min="4" max="4" width="8.00390625" style="0" customWidth="1"/>
    <col min="5" max="5" width="10.421875" style="0" customWidth="1"/>
    <col min="6" max="6" width="9.7109375" style="0" customWidth="1"/>
    <col min="7" max="7" width="10.7109375" style="0" customWidth="1"/>
    <col min="8" max="8" width="9.7109375" style="0" customWidth="1"/>
    <col min="9" max="9" width="10.421875" style="0" customWidth="1"/>
    <col min="10" max="10" width="9.7109375" style="0" customWidth="1"/>
    <col min="11" max="11" width="10.421875" style="0" customWidth="1"/>
    <col min="12" max="12" width="9.7109375" style="0" customWidth="1"/>
    <col min="13" max="13" width="10.140625" style="0" customWidth="1"/>
    <col min="14" max="14" width="9.710937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7109375" style="0" customWidth="1"/>
    <col min="19" max="16384" width="8.8515625" style="0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13"/>
      <c r="B4" s="4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4.25" customHeight="1">
      <c r="A5" s="15" t="s">
        <v>2</v>
      </c>
      <c r="B5" s="16"/>
      <c r="C5" s="17" t="s">
        <v>3</v>
      </c>
      <c r="D5" s="17"/>
      <c r="E5" s="17" t="s">
        <v>4</v>
      </c>
      <c r="F5" s="17"/>
      <c r="G5" s="18" t="s">
        <v>5</v>
      </c>
      <c r="H5" s="18"/>
      <c r="I5" s="18" t="s">
        <v>6</v>
      </c>
      <c r="J5" s="18"/>
      <c r="K5" s="18" t="s">
        <v>7</v>
      </c>
      <c r="L5" s="18"/>
      <c r="M5" s="18" t="s">
        <v>8</v>
      </c>
      <c r="N5" s="18"/>
      <c r="O5" s="18" t="s">
        <v>9</v>
      </c>
      <c r="P5" s="18"/>
      <c r="Q5" s="18" t="s">
        <v>10</v>
      </c>
      <c r="R5" s="18"/>
    </row>
    <row r="6" spans="1:18" ht="14.25" customHeight="1">
      <c r="A6" s="19" t="s">
        <v>11</v>
      </c>
      <c r="B6" s="20"/>
      <c r="C6" s="21" t="s">
        <v>12</v>
      </c>
      <c r="D6" s="21"/>
      <c r="E6" s="21" t="s">
        <v>13</v>
      </c>
      <c r="F6" s="21"/>
      <c r="G6" s="22" t="s">
        <v>14</v>
      </c>
      <c r="H6" s="22"/>
      <c r="I6" s="22" t="s">
        <v>15</v>
      </c>
      <c r="J6" s="22"/>
      <c r="K6" s="22" t="s">
        <v>16</v>
      </c>
      <c r="L6" s="22"/>
      <c r="M6" s="22" t="s">
        <v>17</v>
      </c>
      <c r="N6" s="22"/>
      <c r="O6" s="22" t="s">
        <v>18</v>
      </c>
      <c r="P6" s="22"/>
      <c r="Q6" s="22" t="s">
        <v>19</v>
      </c>
      <c r="R6" s="22"/>
    </row>
    <row r="7" spans="1:18" ht="14.25" customHeight="1">
      <c r="A7" s="19" t="s">
        <v>20</v>
      </c>
      <c r="B7" s="20"/>
      <c r="C7" s="10"/>
      <c r="D7" s="21"/>
      <c r="E7" s="21" t="s">
        <v>21</v>
      </c>
      <c r="F7" s="21"/>
      <c r="G7" s="23" t="s">
        <v>22</v>
      </c>
      <c r="H7" s="23"/>
      <c r="I7" s="23" t="s">
        <v>22</v>
      </c>
      <c r="J7" s="23"/>
      <c r="K7" s="23" t="s">
        <v>22</v>
      </c>
      <c r="L7" s="23"/>
      <c r="M7" s="23" t="s">
        <v>22</v>
      </c>
      <c r="N7" s="23"/>
      <c r="O7" s="24" t="s">
        <v>22</v>
      </c>
      <c r="P7" s="24"/>
      <c r="Q7" s="23" t="s">
        <v>21</v>
      </c>
      <c r="R7" s="23"/>
    </row>
    <row r="8" spans="1:18" ht="14.25" customHeight="1">
      <c r="A8" s="19" t="s">
        <v>23</v>
      </c>
      <c r="B8" s="20"/>
      <c r="C8" s="25"/>
      <c r="D8" s="26"/>
      <c r="E8" s="26" t="s">
        <v>24</v>
      </c>
      <c r="F8" s="26"/>
      <c r="G8" s="26" t="s">
        <v>24</v>
      </c>
      <c r="H8" s="26"/>
      <c r="I8" s="26" t="s">
        <v>24</v>
      </c>
      <c r="J8" s="26"/>
      <c r="K8" s="26" t="s">
        <v>24</v>
      </c>
      <c r="L8" s="26"/>
      <c r="M8" s="26" t="s">
        <v>24</v>
      </c>
      <c r="N8" s="26"/>
      <c r="O8" s="26" t="s">
        <v>24</v>
      </c>
      <c r="P8" s="26"/>
      <c r="Q8" s="26" t="s">
        <v>24</v>
      </c>
      <c r="R8" s="26"/>
    </row>
    <row r="9" spans="1:18" ht="17.25" customHeight="1">
      <c r="A9" s="27"/>
      <c r="B9" s="20"/>
      <c r="C9" s="28" t="s">
        <v>25</v>
      </c>
      <c r="D9" s="28"/>
      <c r="E9" s="29" t="s">
        <v>26</v>
      </c>
      <c r="F9" s="29"/>
      <c r="G9" s="29" t="s">
        <v>27</v>
      </c>
      <c r="H9" s="29"/>
      <c r="I9" s="29" t="s">
        <v>28</v>
      </c>
      <c r="J9" s="29"/>
      <c r="K9" s="29" t="s">
        <v>29</v>
      </c>
      <c r="L9" s="29"/>
      <c r="M9" s="30" t="s">
        <v>30</v>
      </c>
      <c r="N9" s="30"/>
      <c r="O9" s="30" t="s">
        <v>31</v>
      </c>
      <c r="P9" s="30"/>
      <c r="Q9" s="29" t="s">
        <v>32</v>
      </c>
      <c r="R9" s="29"/>
    </row>
    <row r="10" spans="1:18" ht="17.25" customHeight="1">
      <c r="A10" s="31" t="s">
        <v>33</v>
      </c>
      <c r="B10" s="32"/>
      <c r="C10" s="25"/>
      <c r="D10" s="26"/>
      <c r="E10" s="33" t="s">
        <v>34</v>
      </c>
      <c r="F10" s="33"/>
      <c r="G10" s="34" t="s">
        <v>35</v>
      </c>
      <c r="H10" s="34"/>
      <c r="I10" s="35" t="s">
        <v>36</v>
      </c>
      <c r="J10" s="35"/>
      <c r="K10" s="35" t="s">
        <v>37</v>
      </c>
      <c r="L10" s="35"/>
      <c r="M10" s="36" t="s">
        <v>38</v>
      </c>
      <c r="N10" s="36"/>
      <c r="O10" s="36" t="s">
        <v>39</v>
      </c>
      <c r="P10" s="36"/>
      <c r="Q10" s="36"/>
      <c r="R10" s="33"/>
    </row>
    <row r="11" spans="1:18" ht="9" customHeight="1">
      <c r="A11" s="4"/>
      <c r="B11" s="4"/>
      <c r="C11" s="5"/>
      <c r="D11" s="5"/>
      <c r="E11" s="6"/>
      <c r="F11" s="6"/>
      <c r="G11" s="7"/>
      <c r="H11" s="7"/>
      <c r="I11" s="6"/>
      <c r="J11" s="6"/>
      <c r="K11" s="6"/>
      <c r="L11" s="6"/>
      <c r="M11" s="6"/>
      <c r="N11" s="6"/>
      <c r="O11" s="6"/>
      <c r="P11" s="6"/>
      <c r="Q11" s="8"/>
      <c r="R11" s="8"/>
    </row>
    <row r="12" spans="1:18" ht="18.75" customHeight="1">
      <c r="A12" s="37" t="s">
        <v>40</v>
      </c>
      <c r="B12" s="38">
        <v>1237.42</v>
      </c>
      <c r="C12" s="6"/>
      <c r="D12" s="6"/>
      <c r="E12" s="6"/>
      <c r="F12" s="6"/>
      <c r="G12" s="7"/>
      <c r="H12" s="7"/>
      <c r="I12" s="6"/>
      <c r="J12" s="6"/>
      <c r="K12" s="6"/>
      <c r="L12" s="6"/>
      <c r="M12" s="6"/>
      <c r="N12" s="14"/>
      <c r="O12" s="6"/>
      <c r="P12" s="6"/>
      <c r="Q12" s="8"/>
      <c r="R12" s="8"/>
    </row>
    <row r="13" spans="1:18" ht="18" customHeight="1">
      <c r="A13" s="39"/>
      <c r="B13" s="40"/>
      <c r="C13" s="41" t="s">
        <v>41</v>
      </c>
      <c r="D13" s="41"/>
      <c r="E13" s="42" t="s">
        <v>42</v>
      </c>
      <c r="F13" s="42"/>
      <c r="G13" s="42" t="s">
        <v>43</v>
      </c>
      <c r="H13" s="42"/>
      <c r="I13" s="42" t="s">
        <v>44</v>
      </c>
      <c r="J13" s="42"/>
      <c r="K13" s="42" t="s">
        <v>45</v>
      </c>
      <c r="L13" s="42"/>
      <c r="M13" s="42" t="s">
        <v>46</v>
      </c>
      <c r="N13" s="42"/>
      <c r="O13" s="42" t="s">
        <v>47</v>
      </c>
      <c r="P13" s="42"/>
      <c r="Q13" s="41" t="s">
        <v>48</v>
      </c>
      <c r="R13" s="41"/>
    </row>
    <row r="14" spans="1:18" ht="12.75" customHeight="1">
      <c r="A14" s="43"/>
      <c r="B14" s="40"/>
      <c r="C14" s="44" t="s">
        <v>49</v>
      </c>
      <c r="D14" s="44"/>
      <c r="E14" s="45" t="s">
        <v>50</v>
      </c>
      <c r="F14" s="45"/>
      <c r="G14" s="45" t="s">
        <v>51</v>
      </c>
      <c r="H14" s="45"/>
      <c r="I14" s="45" t="s">
        <v>52</v>
      </c>
      <c r="J14" s="45"/>
      <c r="K14" s="45" t="s">
        <v>53</v>
      </c>
      <c r="L14" s="45"/>
      <c r="M14" s="45" t="s">
        <v>54</v>
      </c>
      <c r="N14" s="45"/>
      <c r="O14" s="45" t="s">
        <v>55</v>
      </c>
      <c r="P14" s="45"/>
      <c r="Q14" s="45" t="s">
        <v>56</v>
      </c>
      <c r="R14" s="45"/>
    </row>
    <row r="15" spans="1:18" ht="12.75" customHeight="1">
      <c r="A15" s="46"/>
      <c r="B15" s="47"/>
      <c r="C15" s="48"/>
      <c r="D15" s="49"/>
      <c r="E15" s="44" t="s">
        <v>57</v>
      </c>
      <c r="F15" s="44"/>
      <c r="G15" s="44" t="s">
        <v>57</v>
      </c>
      <c r="H15" s="44"/>
      <c r="I15" s="44" t="s">
        <v>57</v>
      </c>
      <c r="J15" s="44"/>
      <c r="K15" s="44" t="s">
        <v>57</v>
      </c>
      <c r="L15" s="44"/>
      <c r="M15" s="44" t="s">
        <v>57</v>
      </c>
      <c r="N15" s="44"/>
      <c r="O15" s="44" t="s">
        <v>57</v>
      </c>
      <c r="P15" s="44"/>
      <c r="Q15" s="44" t="s">
        <v>57</v>
      </c>
      <c r="R15" s="44"/>
    </row>
    <row r="16" spans="1:18" ht="24.75" customHeight="1">
      <c r="A16" s="50"/>
      <c r="B16" s="51"/>
      <c r="C16" s="52" t="s">
        <v>58</v>
      </c>
      <c r="D16" s="53" t="s">
        <v>59</v>
      </c>
      <c r="E16" s="52" t="s">
        <v>58</v>
      </c>
      <c r="F16" s="53" t="s">
        <v>59</v>
      </c>
      <c r="G16" s="52" t="s">
        <v>58</v>
      </c>
      <c r="H16" s="53" t="s">
        <v>59</v>
      </c>
      <c r="I16" s="52" t="s">
        <v>58</v>
      </c>
      <c r="J16" s="53" t="s">
        <v>59</v>
      </c>
      <c r="K16" s="52" t="s">
        <v>58</v>
      </c>
      <c r="L16" s="53" t="s">
        <v>59</v>
      </c>
      <c r="M16" s="52" t="s">
        <v>58</v>
      </c>
      <c r="N16" s="53" t="s">
        <v>59</v>
      </c>
      <c r="O16" s="52" t="s">
        <v>58</v>
      </c>
      <c r="P16" s="53" t="s">
        <v>59</v>
      </c>
      <c r="Q16" s="52" t="s">
        <v>58</v>
      </c>
      <c r="R16" s="53" t="s">
        <v>59</v>
      </c>
    </row>
    <row r="17" spans="1:18" ht="24.75" customHeight="1">
      <c r="A17" s="54" t="s">
        <v>60</v>
      </c>
      <c r="B17" s="55"/>
      <c r="C17" s="56">
        <f>D17*239.64</f>
        <v>125052.0000000001</v>
      </c>
      <c r="D17" s="57">
        <v>521.832749123686</v>
      </c>
      <c r="E17" s="58">
        <f>F17*239.64</f>
        <v>177921.19728000002</v>
      </c>
      <c r="F17" s="57">
        <f>B12*0.6</f>
        <v>742.4520000000001</v>
      </c>
      <c r="G17" s="58">
        <f>H17*239.64</f>
        <v>266881.79592</v>
      </c>
      <c r="H17" s="57">
        <f>B12*0.9</f>
        <v>1113.678</v>
      </c>
      <c r="I17" s="58">
        <f>J17*239.64</f>
        <v>355842.39456</v>
      </c>
      <c r="J17" s="57">
        <f>B12*1.2</f>
        <v>1484.904</v>
      </c>
      <c r="K17" s="58">
        <f>L17*239.64</f>
        <v>444802.9932</v>
      </c>
      <c r="L17" s="57">
        <f>B12*1.5</f>
        <v>1856.13</v>
      </c>
      <c r="M17" s="58">
        <f>N17*239.64</f>
        <v>533763.59184</v>
      </c>
      <c r="N17" s="57">
        <f>B12*1.8</f>
        <v>2227.356</v>
      </c>
      <c r="O17" s="58">
        <f>P17*239.64</f>
        <v>622724.19048</v>
      </c>
      <c r="P17" s="57">
        <f>B12*2.1</f>
        <v>2598.5820000000003</v>
      </c>
      <c r="Q17" s="58">
        <f>R17*239.64</f>
        <v>711684.78912</v>
      </c>
      <c r="R17" s="57">
        <f>B12*2.4</f>
        <v>2969.808</v>
      </c>
    </row>
    <row r="18" spans="1:18" ht="24.75" customHeight="1">
      <c r="A18" s="54"/>
      <c r="B18" s="59" t="s">
        <v>61</v>
      </c>
      <c r="C18" s="60"/>
      <c r="D18" s="61"/>
      <c r="E18" s="62"/>
      <c r="F18" s="63"/>
      <c r="G18" s="60"/>
      <c r="H18" s="63"/>
      <c r="I18" s="62"/>
      <c r="J18" s="64"/>
      <c r="K18" s="62"/>
      <c r="L18" s="64"/>
      <c r="M18" s="60"/>
      <c r="N18" s="61"/>
      <c r="O18" s="60"/>
      <c r="P18" s="63"/>
      <c r="Q18" s="60"/>
      <c r="R18" s="63"/>
    </row>
    <row r="19" spans="1:18" ht="24.75" customHeight="1">
      <c r="A19" s="65" t="s">
        <v>62</v>
      </c>
      <c r="B19" s="66">
        <v>24.35</v>
      </c>
      <c r="C19" s="67">
        <f>D19*239.64</f>
        <v>30451.054799999998</v>
      </c>
      <c r="D19" s="68">
        <f>D20</f>
        <v>127.07</v>
      </c>
      <c r="E19" s="67">
        <f>F19*239.64</f>
        <v>43324.5156</v>
      </c>
      <c r="F19" s="68">
        <f>F20</f>
        <v>180.79</v>
      </c>
      <c r="G19" s="67">
        <f>H19*239.64</f>
        <v>64985.5752</v>
      </c>
      <c r="H19" s="68">
        <f>H20</f>
        <v>271.18</v>
      </c>
      <c r="I19" s="67">
        <f>J19*239.64</f>
        <v>86646.6348</v>
      </c>
      <c r="J19" s="68">
        <f>J20</f>
        <v>361.57</v>
      </c>
      <c r="K19" s="67">
        <f>L19*239.64</f>
        <v>108310.0908</v>
      </c>
      <c r="L19" s="68">
        <f>L20</f>
        <v>451.97</v>
      </c>
      <c r="M19" s="67">
        <f>N19*239.64</f>
        <v>129971.1504</v>
      </c>
      <c r="N19" s="68">
        <f>N20</f>
        <v>542.36</v>
      </c>
      <c r="O19" s="67">
        <f>P19*239.64</f>
        <v>151632.21</v>
      </c>
      <c r="P19" s="68">
        <f>P20</f>
        <v>632.75</v>
      </c>
      <c r="Q19" s="67">
        <f>R19*239.64</f>
        <v>173295.666</v>
      </c>
      <c r="R19" s="68">
        <f>R20</f>
        <v>723.15</v>
      </c>
    </row>
    <row r="20" spans="1:18" ht="24.75" customHeight="1">
      <c r="A20" s="69" t="s">
        <v>63</v>
      </c>
      <c r="B20" s="70">
        <v>24.35</v>
      </c>
      <c r="C20" s="56">
        <f>D20*239.64</f>
        <v>30451.054799999998</v>
      </c>
      <c r="D20" s="71">
        <f>ROUND(D17*0.2435,2)</f>
        <v>127.07</v>
      </c>
      <c r="E20" s="56">
        <f>F20*239.64</f>
        <v>43324.5156</v>
      </c>
      <c r="F20" s="71">
        <f>ROUND(F17*0.2435,2)</f>
        <v>180.79</v>
      </c>
      <c r="G20" s="56">
        <f>H20*239.64</f>
        <v>64985.5752</v>
      </c>
      <c r="H20" s="71">
        <f>ROUND(H17*0.2435,2)</f>
        <v>271.18</v>
      </c>
      <c r="I20" s="56">
        <f>J20*239.64</f>
        <v>86646.6348</v>
      </c>
      <c r="J20" s="71">
        <f>ROUND(J17*0.2435,2)</f>
        <v>361.57</v>
      </c>
      <c r="K20" s="56">
        <f>L20*239.64</f>
        <v>108310.0908</v>
      </c>
      <c r="L20" s="71">
        <f>ROUND(L17*0.2435,2)</f>
        <v>451.97</v>
      </c>
      <c r="M20" s="56">
        <f>N20*239.64</f>
        <v>129971.1504</v>
      </c>
      <c r="N20" s="71">
        <f>ROUND(N17*0.2435,2)</f>
        <v>542.36</v>
      </c>
      <c r="O20" s="56">
        <f>P20*239.64</f>
        <v>151632.21</v>
      </c>
      <c r="P20" s="71">
        <f>ROUND(P17*0.2435,2)</f>
        <v>632.75</v>
      </c>
      <c r="Q20" s="56">
        <f>R20*239.64</f>
        <v>173295.666</v>
      </c>
      <c r="R20" s="71">
        <f>ROUND(R17*0.2435,2)</f>
        <v>723.15</v>
      </c>
    </row>
    <row r="21" spans="1:18" ht="24.75" customHeight="1">
      <c r="A21" s="69" t="s">
        <v>64</v>
      </c>
      <c r="B21" s="72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24.75" customHeight="1">
      <c r="A22" s="65" t="s">
        <v>65</v>
      </c>
      <c r="B22" s="66">
        <v>13.45</v>
      </c>
      <c r="C22" s="67">
        <f>D22*239.64</f>
        <v>16820.331599999998</v>
      </c>
      <c r="D22" s="68">
        <f>SUM(D23:D24)</f>
        <v>70.19</v>
      </c>
      <c r="E22" s="67">
        <f>F22*239.64</f>
        <v>23928.054</v>
      </c>
      <c r="F22" s="68">
        <f>SUM(F23:F24)</f>
        <v>99.85000000000001</v>
      </c>
      <c r="G22" s="67">
        <f>H22*239.64</f>
        <v>35895.675599999995</v>
      </c>
      <c r="H22" s="68">
        <f>SUM(H23:H24)</f>
        <v>149.79</v>
      </c>
      <c r="I22" s="67">
        <f>J22*239.64</f>
        <v>47860.900799999996</v>
      </c>
      <c r="J22" s="68">
        <f>SUM(J23:J24)</f>
        <v>199.72</v>
      </c>
      <c r="K22" s="67">
        <f>L22*239.64</f>
        <v>59826.126</v>
      </c>
      <c r="L22" s="68">
        <f>SUM(L23:L24)</f>
        <v>249.65</v>
      </c>
      <c r="M22" s="67">
        <f>N22*239.64</f>
        <v>71788.95479999999</v>
      </c>
      <c r="N22" s="68">
        <f>SUM(N23:N24)</f>
        <v>299.57</v>
      </c>
      <c r="O22" s="67">
        <f>P22*239.64</f>
        <v>83756.57639999999</v>
      </c>
      <c r="P22" s="68">
        <f>SUM(P23:P24)</f>
        <v>349.51</v>
      </c>
      <c r="Q22" s="67">
        <f>R22*239.64</f>
        <v>95721.80159999999</v>
      </c>
      <c r="R22" s="68">
        <f>SUM(R23:R24)</f>
        <v>399.44</v>
      </c>
    </row>
    <row r="23" spans="1:18" ht="24.75" customHeight="1">
      <c r="A23" s="73" t="s">
        <v>66</v>
      </c>
      <c r="B23" s="74">
        <v>12.92</v>
      </c>
      <c r="C23" s="56">
        <f>D23*239.64</f>
        <v>16156.5288</v>
      </c>
      <c r="D23" s="71">
        <f>ROUND(D17*0.1292,2)</f>
        <v>67.42</v>
      </c>
      <c r="E23" s="56">
        <f>F23*239.64</f>
        <v>22986.268799999998</v>
      </c>
      <c r="F23" s="71">
        <f>ROUND(F17*0.1292,2)</f>
        <v>95.92</v>
      </c>
      <c r="G23" s="56">
        <f>H23*239.64</f>
        <v>34481.79959999999</v>
      </c>
      <c r="H23" s="71">
        <f>ROUND(H17*0.1292,2)</f>
        <v>143.89</v>
      </c>
      <c r="I23" s="56">
        <f>J23*239.64</f>
        <v>45974.933999999994</v>
      </c>
      <c r="J23" s="71">
        <f>ROUND(J17*0.1292,2)</f>
        <v>191.85</v>
      </c>
      <c r="K23" s="56">
        <f>L23*239.64</f>
        <v>57468.0684</v>
      </c>
      <c r="L23" s="71">
        <f>ROUND(L17*0.1292,2)</f>
        <v>239.81</v>
      </c>
      <c r="M23" s="56">
        <f>N23*239.64</f>
        <v>68961.20279999998</v>
      </c>
      <c r="N23" s="71">
        <f>ROUND(N17*0.1292,2)</f>
        <v>287.77</v>
      </c>
      <c r="O23" s="56">
        <f>P23*239.64</f>
        <v>80456.73359999999</v>
      </c>
      <c r="P23" s="71">
        <f>ROUND(P17*0.1292,2)</f>
        <v>335.74</v>
      </c>
      <c r="Q23" s="56">
        <f>R23*239.64</f>
        <v>91949.86799999999</v>
      </c>
      <c r="R23" s="71">
        <f>ROUND(R17*0.1292,2)</f>
        <v>383.7</v>
      </c>
    </row>
    <row r="24" spans="1:18" ht="24.75" customHeight="1">
      <c r="A24" s="69" t="s">
        <v>67</v>
      </c>
      <c r="B24" s="75">
        <v>0.53</v>
      </c>
      <c r="C24" s="76">
        <f>D24*239.64</f>
        <v>663.8027999999999</v>
      </c>
      <c r="D24" s="77">
        <f>ROUND(D17*0.0053,2)</f>
        <v>2.77</v>
      </c>
      <c r="E24" s="76">
        <f>F24*239.64</f>
        <v>941.7852</v>
      </c>
      <c r="F24" s="77">
        <f>ROUND(F17*0.0053,2)</f>
        <v>3.93</v>
      </c>
      <c r="G24" s="76">
        <f>H24*239.64</f>
        <v>1413.876</v>
      </c>
      <c r="H24" s="77">
        <f>ROUND(H17*0.0053,2)</f>
        <v>5.9</v>
      </c>
      <c r="I24" s="76">
        <f>J24*239.64</f>
        <v>1885.9668</v>
      </c>
      <c r="J24" s="77">
        <f>ROUND(J17*0.0053,2)</f>
        <v>7.87</v>
      </c>
      <c r="K24" s="76">
        <f>L24*239.64</f>
        <v>2358.0575999999996</v>
      </c>
      <c r="L24" s="77">
        <f>ROUND(L17*0.0053,2)</f>
        <v>9.84</v>
      </c>
      <c r="M24" s="76">
        <f>N24*239.64</f>
        <v>2827.752</v>
      </c>
      <c r="N24" s="77">
        <f>ROUND(N17*0.0053,2)</f>
        <v>11.8</v>
      </c>
      <c r="O24" s="76">
        <f>P24*239.64</f>
        <v>3299.8428</v>
      </c>
      <c r="P24" s="77">
        <f>ROUND(P17*0.0053,2)</f>
        <v>13.77</v>
      </c>
      <c r="Q24" s="76">
        <f>R24*239.64</f>
        <v>3771.9336</v>
      </c>
      <c r="R24" s="77">
        <f>ROUND(R17*0.0053,2)</f>
        <v>15.74</v>
      </c>
    </row>
    <row r="25" spans="1:18" ht="24.75" customHeight="1">
      <c r="A25" s="65" t="s">
        <v>68</v>
      </c>
      <c r="B25" s="78">
        <v>0.4</v>
      </c>
      <c r="C25" s="67">
        <f>D25*239.64</f>
        <v>498.4512</v>
      </c>
      <c r="D25" s="79">
        <f>SUM(D26:D27)</f>
        <v>2.08</v>
      </c>
      <c r="E25" s="67">
        <f>F25*239.64</f>
        <v>709.3344</v>
      </c>
      <c r="F25" s="79">
        <f>SUM(F26:F27)</f>
        <v>2.96</v>
      </c>
      <c r="G25" s="67">
        <f>H25*239.64</f>
        <v>1068.7944</v>
      </c>
      <c r="H25" s="79">
        <f>SUM(H26:H27)</f>
        <v>4.46</v>
      </c>
      <c r="I25" s="67">
        <f>J25*239.64</f>
        <v>1423.4616</v>
      </c>
      <c r="J25" s="79">
        <f>SUM(J26:J27)</f>
        <v>5.94</v>
      </c>
      <c r="K25" s="67">
        <f>L25*239.64</f>
        <v>1778.1288</v>
      </c>
      <c r="L25" s="79">
        <f>SUM(L26:L27)</f>
        <v>7.42</v>
      </c>
      <c r="M25" s="67">
        <f>N25*239.64</f>
        <v>2132.796</v>
      </c>
      <c r="N25" s="79">
        <f>SUM(N26:N27)</f>
        <v>8.9</v>
      </c>
      <c r="O25" s="67">
        <f>P25*239.64</f>
        <v>2492.256</v>
      </c>
      <c r="P25" s="79">
        <f>SUM(P26:P27)</f>
        <v>10.4</v>
      </c>
      <c r="Q25" s="67">
        <f>R25*239.64</f>
        <v>2846.9232</v>
      </c>
      <c r="R25" s="79">
        <f>SUM(R26:R27)</f>
        <v>11.88</v>
      </c>
    </row>
    <row r="26" spans="1:18" ht="24.75" customHeight="1">
      <c r="A26" s="69" t="s">
        <v>69</v>
      </c>
      <c r="B26" s="80">
        <v>0.2</v>
      </c>
      <c r="C26" s="56">
        <f>D26*239.64</f>
        <v>249.2256</v>
      </c>
      <c r="D26" s="71">
        <f>ROUND(D17*0.002,2)</f>
        <v>1.04</v>
      </c>
      <c r="E26" s="56">
        <f>F26*239.64</f>
        <v>354.6672</v>
      </c>
      <c r="F26" s="71">
        <f>ROUND(F17*0.002,2)</f>
        <v>1.48</v>
      </c>
      <c r="G26" s="56">
        <f>H26*239.64</f>
        <v>534.3972</v>
      </c>
      <c r="H26" s="71">
        <f>ROUND(H17*0.002,2)</f>
        <v>2.23</v>
      </c>
      <c r="I26" s="56">
        <f>J26*239.64</f>
        <v>711.7308</v>
      </c>
      <c r="J26" s="71">
        <f>ROUND(J17*0.002,2)</f>
        <v>2.97</v>
      </c>
      <c r="K26" s="56">
        <f>L26*239.64</f>
        <v>889.0644</v>
      </c>
      <c r="L26" s="71">
        <f>ROUND(L17*0.002,2)</f>
        <v>3.71</v>
      </c>
      <c r="M26" s="56">
        <f>N26*239.64</f>
        <v>1066.398</v>
      </c>
      <c r="N26" s="71">
        <f>ROUND(N17*0.002,2)</f>
        <v>4.45</v>
      </c>
      <c r="O26" s="56">
        <f>P26*239.64</f>
        <v>1246.128</v>
      </c>
      <c r="P26" s="71">
        <f>ROUND(P17*0.002,2)</f>
        <v>5.2</v>
      </c>
      <c r="Q26" s="56">
        <f>R26*239.64</f>
        <v>1423.4616</v>
      </c>
      <c r="R26" s="71">
        <f>ROUND(R17*0.002,2)</f>
        <v>5.94</v>
      </c>
    </row>
    <row r="27" spans="1:18" ht="24.75" customHeight="1">
      <c r="A27" s="69" t="s">
        <v>70</v>
      </c>
      <c r="B27" s="75">
        <v>0.2</v>
      </c>
      <c r="C27" s="56">
        <f>D27*239.64</f>
        <v>249.2256</v>
      </c>
      <c r="D27" s="71">
        <f>ROUND(D17*0.002,2)</f>
        <v>1.04</v>
      </c>
      <c r="E27" s="56">
        <f>F27*239.64</f>
        <v>354.6672</v>
      </c>
      <c r="F27" s="71">
        <f>ROUND(F17*0.002,2)</f>
        <v>1.48</v>
      </c>
      <c r="G27" s="56">
        <f>H27*239.64</f>
        <v>534.3972</v>
      </c>
      <c r="H27" s="71">
        <f>ROUND(H17*0.002,2)</f>
        <v>2.23</v>
      </c>
      <c r="I27" s="56">
        <f>J27*239.64</f>
        <v>711.7308</v>
      </c>
      <c r="J27" s="71">
        <f>ROUND(J17*0.002,2)</f>
        <v>2.97</v>
      </c>
      <c r="K27" s="56">
        <f>L27*239.64</f>
        <v>889.0644</v>
      </c>
      <c r="L27" s="71">
        <f>ROUND(L17*0.002,2)</f>
        <v>3.71</v>
      </c>
      <c r="M27" s="56">
        <f>N27*239.64</f>
        <v>1066.398</v>
      </c>
      <c r="N27" s="71">
        <f>ROUND(N17*0.002,2)</f>
        <v>4.45</v>
      </c>
      <c r="O27" s="56">
        <f>P27*239.64</f>
        <v>1246.128</v>
      </c>
      <c r="P27" s="71">
        <f>ROUND(P17*0.002,2)</f>
        <v>5.2</v>
      </c>
      <c r="Q27" s="56">
        <f>R27*239.64</f>
        <v>1423.4616</v>
      </c>
      <c r="R27" s="71">
        <f>ROUND(R17*0.002,2)</f>
        <v>5.94</v>
      </c>
    </row>
    <row r="28" spans="1:18" ht="24.75" customHeight="1">
      <c r="A28" s="81" t="s">
        <v>71</v>
      </c>
      <c r="B28" s="82"/>
      <c r="C28" s="83">
        <f>C19+C22+C25</f>
        <v>47769.8376</v>
      </c>
      <c r="D28" s="84">
        <f>D25+D22+D19</f>
        <v>199.33999999999997</v>
      </c>
      <c r="E28" s="85">
        <f>E19+E22+E25</f>
        <v>67961.90400000001</v>
      </c>
      <c r="F28" s="86">
        <f>F25+F22+F19</f>
        <v>283.6</v>
      </c>
      <c r="G28" s="87">
        <f>G19+G22+G25</f>
        <v>101950.0452</v>
      </c>
      <c r="H28" s="88">
        <f>H25+H22+H19</f>
        <v>425.43</v>
      </c>
      <c r="I28" s="87">
        <f>I19+I22+I25</f>
        <v>135930.9972</v>
      </c>
      <c r="J28" s="88">
        <f>J25+J22+J19</f>
        <v>567.23</v>
      </c>
      <c r="K28" s="87">
        <f>K19+K22+K25</f>
        <v>169914.3456</v>
      </c>
      <c r="L28" s="88">
        <f>L25+L22+L19</f>
        <v>709.04</v>
      </c>
      <c r="M28" s="87">
        <f>M19+M22+M25</f>
        <v>203892.9012</v>
      </c>
      <c r="N28" s="88">
        <f>N25+N22+N19</f>
        <v>850.8299999999999</v>
      </c>
      <c r="O28" s="87">
        <f>O19+O22+O25</f>
        <v>237881.04239999998</v>
      </c>
      <c r="P28" s="88">
        <f>P25+P22+P19</f>
        <v>992.66</v>
      </c>
      <c r="Q28" s="87">
        <f>Q19+Q22+Q25</f>
        <v>271864.3908</v>
      </c>
      <c r="R28" s="88">
        <f>R25+R22+R19</f>
        <v>1134.47</v>
      </c>
    </row>
    <row r="29" ht="9" customHeight="1"/>
    <row r="30" ht="15">
      <c r="A30" s="89" t="s">
        <v>72</v>
      </c>
    </row>
    <row r="31" ht="15">
      <c r="A31" s="90" t="s">
        <v>73</v>
      </c>
    </row>
    <row r="32" ht="15">
      <c r="A32" s="90" t="s">
        <v>74</v>
      </c>
    </row>
    <row r="33" ht="15">
      <c r="A33" s="90" t="s">
        <v>75</v>
      </c>
    </row>
    <row r="34" spans="1:7" ht="22.5" customHeight="1">
      <c r="A34" s="91" t="s">
        <v>76</v>
      </c>
      <c r="G34" s="92"/>
    </row>
    <row r="35" ht="22.5" customHeight="1">
      <c r="A35" s="93" t="s">
        <v>77</v>
      </c>
    </row>
    <row r="36" ht="22.5" customHeight="1">
      <c r="A36" s="89" t="s">
        <v>78</v>
      </c>
    </row>
    <row r="37" ht="13.5" customHeight="1">
      <c r="A37" s="89"/>
    </row>
    <row r="38" ht="20.25" customHeight="1">
      <c r="A38" s="89" t="s">
        <v>79</v>
      </c>
    </row>
    <row r="39" ht="19.5" customHeight="1">
      <c r="A39" s="93" t="s">
        <v>80</v>
      </c>
    </row>
    <row r="40" ht="19.5" customHeight="1">
      <c r="A40" s="93" t="s">
        <v>81</v>
      </c>
    </row>
    <row r="41" ht="13.5" customHeight="1">
      <c r="A41" s="93"/>
    </row>
    <row r="42" ht="19.5" customHeight="1">
      <c r="A42" s="89" t="s">
        <v>82</v>
      </c>
    </row>
  </sheetData>
  <mergeCells count="68"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2007-06-26T08:35:33Z</cp:lastPrinted>
  <dcterms:created xsi:type="dcterms:W3CDTF">2007-05-25T10:01:43Z</dcterms:created>
  <dcterms:modified xsi:type="dcterms:W3CDTF">2007-06-26T08:37:58Z</dcterms:modified>
  <cp:category/>
  <cp:version/>
  <cp:contentType/>
  <cp:contentStatus/>
  <cp:revision>3</cp:revision>
</cp:coreProperties>
</file>