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<sst xmlns="http://schemas.openxmlformats.org/spreadsheetml/2006/main" count="106" uniqueCount="82">
  <si>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OBRAČUN PRISPEVKOV ZA SOCIALNO VARNOST ZA ZASEBNIKE ZA NOVEMBER 2007</t>
  </si>
  <si>
    <t>DOSEŽENA OSNOVA V LETU 2006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</si>
  <si>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</si>
  <si>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</si>
  <si>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</si>
  <si>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</si>
  <si>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</si>
  <si>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</si>
  <si>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</si>
  <si>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</si>
  <si>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</si>
  <si>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</si>
  <si>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2006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</si>
  <si>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</si>
  <si>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</si>
  <si>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</si>
  <si>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</si>
  <si>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</si>
  <si>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</si>
  <si>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</si>
  <si>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</si>
  <si>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</si>
  <si>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</si>
  <si>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</si>
  <si>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</si>
  <si>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</si>
  <si>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</si>
  <si>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</si>
  <si>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</si>
  <si>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</si>
  <si>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</si>
  <si>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</si>
  <si>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</si>
  <si>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 xml:space="preserve"> ROK PLAČILA je 17. DECEMBER 2007.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</si>
  <si>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</si>
  <si>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</si>
  <si>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</si>
  <si>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</si>
  <si>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</si>
  <si>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</si>
  <si>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september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</si>
  <si>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</si>
  <si>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</si>
  <si>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</si>
  <si>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</si>
  <si>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</si>
  <si>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</si>
  <si>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</si>
  <si>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</si>
  <si>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</si>
  <si>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</si>
  <si>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</si>
  <si>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</si>
  <si>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</si>
  <si>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</si>
  <si>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</si>
  <si>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</si>
  <si>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april 2007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</si>
  <si>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</si>
  <si>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</si>
  <si>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</si>
  <si>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</si>
  <si>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</si>
  <si>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</si>
  <si>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</si>
  <si>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</si>
  <si>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</si>
  <si>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</si>
  <si>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</si>
  <si>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</si>
  <si>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</si>
  <si>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</si>
  <si>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</si>
  <si>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</si>
  <si>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28,48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</si>
  <si>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</si>
  <si>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november 2007 je</t>
    </r>
    <r>
      <rPr>
        <b/>
        <sz val="12"/>
        <rFont val="Arial"/>
        <family val="2"/>
      </rPr>
      <t xml:space="preserve"> 746,93 evrov</t>
    </r>
    <r>
      <rPr>
        <sz val="12"/>
        <rFont val="Arial"/>
        <family val="2"/>
      </rPr>
      <t>.</t>
    </r>
  </si>
  <si>
    <t>Obračun prispevkov za socialno varnost za mesec november 2007 se dostavi DURS na predpisanem obrazcu v evrih, najkasneje do 17. decembra 2007.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</si>
  <si>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</si>
  <si>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</si>
  <si>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</si>
  <si>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decembra 2007.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</si>
</sst>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21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/>
    </xf>
    <xf numFmtId="164" fontId="0" fillId="0" borderId="4" xfId="0" applyBorder="1" applyAlignment="1">
      <alignment/>
    </xf>
    <xf numFmtId="164" fontId="3" fillId="0" borderId="4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5" fontId="6" fillId="0" borderId="2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/>
    </xf>
    <xf numFmtId="164" fontId="0" fillId="0" borderId="7" xfId="0" applyBorder="1" applyAlignment="1">
      <alignment/>
    </xf>
    <xf numFmtId="164" fontId="6" fillId="0" borderId="4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3" fillId="0" borderId="8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4" fillId="0" borderId="8" xfId="0" applyFont="1" applyBorder="1" applyAlignment="1">
      <alignment horizontal="right" vertical="center"/>
    </xf>
    <xf numFmtId="164" fontId="4" fillId="0" borderId="2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4" fontId="4" fillId="0" borderId="8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7" fillId="0" borderId="10" xfId="0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right" vertical="center"/>
    </xf>
    <xf numFmtId="164" fontId="4" fillId="0" borderId="4" xfId="0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0" xfId="0" applyBorder="1" applyAlignment="1">
      <alignment vertical="center"/>
    </xf>
    <xf numFmtId="164" fontId="3" fillId="0" borderId="9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2" xfId="0" applyBorder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7" xfId="0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3" fillId="0" borderId="4" xfId="0" applyFont="1" applyFill="1" applyBorder="1" applyAlignment="1">
      <alignment horizontal="left" vertical="center"/>
    </xf>
    <xf numFmtId="166" fontId="9" fillId="0" borderId="14" xfId="0" applyNumberFormat="1" applyFont="1" applyFill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6" fontId="9" fillId="0" borderId="11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6" fontId="9" fillId="0" borderId="14" xfId="0" applyNumberFormat="1" applyFont="1" applyBorder="1" applyAlignment="1">
      <alignment vertical="center"/>
    </xf>
    <xf numFmtId="164" fontId="11" fillId="0" borderId="4" xfId="0" applyFont="1" applyBorder="1" applyAlignment="1">
      <alignment horizontal="center" vertical="center"/>
    </xf>
    <xf numFmtId="166" fontId="9" fillId="0" borderId="15" xfId="0" applyNumberFormat="1" applyFont="1" applyBorder="1" applyAlignment="1">
      <alignment vertical="center"/>
    </xf>
    <xf numFmtId="166" fontId="12" fillId="0" borderId="7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166" fontId="12" fillId="0" borderId="6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4" fontId="13" fillId="2" borderId="1" xfId="0" applyFont="1" applyFill="1" applyBorder="1" applyAlignment="1">
      <alignment vertical="center"/>
    </xf>
    <xf numFmtId="164" fontId="4" fillId="2" borderId="13" xfId="0" applyFont="1" applyFill="1" applyBorder="1" applyAlignment="1">
      <alignment vertical="center"/>
    </xf>
    <xf numFmtId="166" fontId="9" fillId="2" borderId="15" xfId="0" applyNumberFormat="1" applyFont="1" applyFill="1" applyBorder="1" applyAlignment="1">
      <alignment vertical="center"/>
    </xf>
    <xf numFmtId="166" fontId="10" fillId="2" borderId="7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164" fontId="14" fillId="0" borderId="3" xfId="0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6" fontId="15" fillId="0" borderId="13" xfId="0" applyNumberFormat="1" applyFont="1" applyBorder="1" applyAlignment="1">
      <alignment vertical="center"/>
    </xf>
    <xf numFmtId="166" fontId="9" fillId="0" borderId="11" xfId="0" applyNumberFormat="1" applyFont="1" applyFill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6" fontId="9" fillId="2" borderId="14" xfId="0" applyNumberFormat="1" applyFont="1" applyFill="1" applyBorder="1" applyAlignment="1">
      <alignment vertical="center"/>
    </xf>
    <xf numFmtId="166" fontId="10" fillId="2" borderId="13" xfId="0" applyNumberFormat="1" applyFont="1" applyFill="1" applyBorder="1" applyAlignment="1">
      <alignment vertical="center"/>
    </xf>
    <xf numFmtId="166" fontId="9" fillId="2" borderId="11" xfId="0" applyNumberFormat="1" applyFont="1" applyFill="1" applyBorder="1" applyAlignment="1">
      <alignment vertical="center"/>
    </xf>
    <xf numFmtId="166" fontId="10" fillId="2" borderId="11" xfId="0" applyNumberFormat="1" applyFont="1" applyFill="1" applyBorder="1" applyAlignment="1">
      <alignment vertical="center"/>
    </xf>
    <xf numFmtId="164" fontId="3" fillId="0" borderId="3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4" fillId="2" borderId="13" xfId="0" applyNumberFormat="1" applyFont="1" applyFill="1" applyBorder="1" applyAlignment="1">
      <alignment vertical="center"/>
    </xf>
    <xf numFmtId="164" fontId="13" fillId="2" borderId="12" xfId="0" applyFont="1" applyFill="1" applyBorder="1" applyAlignment="1">
      <alignment vertical="center"/>
    </xf>
    <xf numFmtId="166" fontId="3" fillId="2" borderId="7" xfId="0" applyNumberFormat="1" applyFont="1" applyFill="1" applyBorder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workbookViewId="0" topLeftCell="A1">
      <selection activeCell="A41" sqref="A41"/>
    </sheetView>
  </sheetViews>
  <sheetFormatPr defaultColWidth="9.140625" defaultRowHeight="12.75"/>
  <cols>
    <col min="1" max="1" width="45.28125" style="0" customWidth="1"/>
    <col min="2" max="2" width="8.00390625" style="0" customWidth="1"/>
    <col min="3" max="3" width="6.421875" style="0" customWidth="1"/>
    <col min="4" max="4" width="13.00390625" style="0" customWidth="1"/>
    <col min="5" max="5" width="10.28125" style="0" customWidth="1"/>
    <col min="6" max="6" width="9.57421875" style="0" customWidth="1"/>
    <col min="7" max="7" width="10.57421875" style="0" customWidth="1"/>
    <col min="8" max="8" width="9.57421875" style="0" customWidth="1"/>
    <col min="9" max="9" width="10.28125" style="0" customWidth="1"/>
    <col min="10" max="10" width="9.57421875" style="0" customWidth="1"/>
    <col min="11" max="11" width="10.28125" style="0" customWidth="1"/>
    <col min="12" max="12" width="9.57421875" style="0" customWidth="1"/>
    <col min="13" max="13" width="10.00390625" style="0" customWidth="1"/>
    <col min="14" max="14" width="9.57421875" style="0" customWidth="1"/>
    <col min="15" max="15" width="10.28125" style="0" customWidth="1"/>
    <col min="16" max="16" width="9.57421875" style="0" customWidth="1"/>
    <col min="17" max="17" width="10.28125" style="0" customWidth="1"/>
    <col min="18" max="18" width="9.57421875" style="0" customWidth="1"/>
    <col min="19" max="16384" width="8.7109375" style="0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9"/>
      <c r="B3" s="4"/>
      <c r="C3" s="10"/>
      <c r="D3" s="10"/>
      <c r="E3" s="11"/>
      <c r="F3" s="11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8" customHeight="1">
      <c r="A4" s="9"/>
      <c r="B4" s="4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4.25" customHeight="1">
      <c r="A5" s="14" t="s">
        <v>2</v>
      </c>
      <c r="B5" s="15"/>
      <c r="C5" s="16" t="s">
        <v>3</v>
      </c>
      <c r="D5" s="16"/>
      <c r="E5" s="16" t="s">
        <v>4</v>
      </c>
      <c r="F5" s="16"/>
      <c r="G5" s="17" t="s">
        <v>5</v>
      </c>
      <c r="H5" s="17"/>
      <c r="I5" s="17" t="s">
        <v>6</v>
      </c>
      <c r="J5" s="17"/>
      <c r="K5" s="17" t="s">
        <v>7</v>
      </c>
      <c r="L5" s="17"/>
      <c r="M5" s="17" t="s">
        <v>8</v>
      </c>
      <c r="N5" s="17"/>
      <c r="O5" s="17" t="s">
        <v>9</v>
      </c>
      <c r="P5" s="17"/>
      <c r="Q5" s="17" t="s">
        <v>10</v>
      </c>
      <c r="R5" s="17"/>
    </row>
    <row r="6" spans="1:18" ht="14.25" customHeight="1">
      <c r="A6" s="18" t="s">
        <v>11</v>
      </c>
      <c r="B6" s="19"/>
      <c r="C6" s="20" t="s">
        <v>12</v>
      </c>
      <c r="D6" s="20"/>
      <c r="E6" s="20" t="s">
        <v>13</v>
      </c>
      <c r="F6" s="20"/>
      <c r="G6" s="21" t="s">
        <v>14</v>
      </c>
      <c r="H6" s="21"/>
      <c r="I6" s="21" t="s">
        <v>15</v>
      </c>
      <c r="J6" s="21"/>
      <c r="K6" s="21" t="s">
        <v>16</v>
      </c>
      <c r="L6" s="21"/>
      <c r="M6" s="21" t="s">
        <v>17</v>
      </c>
      <c r="N6" s="21"/>
      <c r="O6" s="21" t="s">
        <v>18</v>
      </c>
      <c r="P6" s="21"/>
      <c r="Q6" s="21" t="s">
        <v>19</v>
      </c>
      <c r="R6" s="21"/>
    </row>
    <row r="7" spans="1:18" ht="14.25" customHeight="1">
      <c r="A7" s="18" t="s">
        <v>20</v>
      </c>
      <c r="B7" s="19"/>
      <c r="C7" s="10"/>
      <c r="D7" s="20"/>
      <c r="E7" s="20" t="s">
        <v>21</v>
      </c>
      <c r="F7" s="20"/>
      <c r="G7" s="22" t="s">
        <v>22</v>
      </c>
      <c r="H7" s="22"/>
      <c r="I7" s="22" t="s">
        <v>22</v>
      </c>
      <c r="J7" s="22"/>
      <c r="K7" s="22" t="s">
        <v>22</v>
      </c>
      <c r="L7" s="22"/>
      <c r="M7" s="22" t="s">
        <v>22</v>
      </c>
      <c r="N7" s="22"/>
      <c r="O7" s="23" t="s">
        <v>22</v>
      </c>
      <c r="P7" s="23"/>
      <c r="Q7" s="22" t="s">
        <v>21</v>
      </c>
      <c r="R7" s="22"/>
    </row>
    <row r="8" spans="1:18" ht="14.25" customHeight="1">
      <c r="A8" s="18" t="s">
        <v>23</v>
      </c>
      <c r="B8" s="19"/>
      <c r="C8" s="24"/>
      <c r="D8" s="25"/>
      <c r="E8" s="25" t="s">
        <v>24</v>
      </c>
      <c r="F8" s="25"/>
      <c r="G8" s="25" t="s">
        <v>24</v>
      </c>
      <c r="H8" s="25"/>
      <c r="I8" s="25" t="s">
        <v>24</v>
      </c>
      <c r="J8" s="25"/>
      <c r="K8" s="25" t="s">
        <v>24</v>
      </c>
      <c r="L8" s="25"/>
      <c r="M8" s="25" t="s">
        <v>24</v>
      </c>
      <c r="N8" s="25"/>
      <c r="O8" s="25" t="s">
        <v>24</v>
      </c>
      <c r="P8" s="25"/>
      <c r="Q8" s="25" t="s">
        <v>24</v>
      </c>
      <c r="R8" s="25"/>
    </row>
    <row r="9" spans="1:18" ht="17.25" customHeight="1">
      <c r="A9" s="26"/>
      <c r="B9" s="19"/>
      <c r="C9" s="27" t="s">
        <v>25</v>
      </c>
      <c r="D9" s="27"/>
      <c r="E9" s="28" t="s">
        <v>26</v>
      </c>
      <c r="F9" s="28"/>
      <c r="G9" s="28" t="s">
        <v>27</v>
      </c>
      <c r="H9" s="28"/>
      <c r="I9" s="28" t="s">
        <v>28</v>
      </c>
      <c r="J9" s="28"/>
      <c r="K9" s="28" t="s">
        <v>29</v>
      </c>
      <c r="L9" s="28"/>
      <c r="M9" s="29" t="s">
        <v>30</v>
      </c>
      <c r="N9" s="29"/>
      <c r="O9" s="29" t="s">
        <v>31</v>
      </c>
      <c r="P9" s="29"/>
      <c r="Q9" s="28" t="s">
        <v>32</v>
      </c>
      <c r="R9" s="28"/>
    </row>
    <row r="10" spans="1:18" ht="17.25" customHeight="1">
      <c r="A10" s="30" t="s">
        <v>33</v>
      </c>
      <c r="B10" s="31"/>
      <c r="C10" s="10"/>
      <c r="D10" s="20"/>
      <c r="E10" s="32" t="s">
        <v>34</v>
      </c>
      <c r="F10" s="32"/>
      <c r="G10" s="33" t="s">
        <v>35</v>
      </c>
      <c r="H10" s="33"/>
      <c r="I10" s="34" t="s">
        <v>36</v>
      </c>
      <c r="J10" s="34"/>
      <c r="K10" s="34" t="s">
        <v>37</v>
      </c>
      <c r="L10" s="34"/>
      <c r="M10" s="35" t="s">
        <v>38</v>
      </c>
      <c r="N10" s="35"/>
      <c r="O10" s="35" t="s">
        <v>39</v>
      </c>
      <c r="P10" s="35"/>
      <c r="Q10" s="35"/>
      <c r="R10" s="32"/>
    </row>
    <row r="11" spans="1:18" ht="9" customHeight="1">
      <c r="A11" s="26"/>
      <c r="B11" s="4"/>
      <c r="C11" s="36"/>
      <c r="D11" s="37"/>
      <c r="E11" s="38"/>
      <c r="F11" s="39"/>
      <c r="G11" s="40"/>
      <c r="H11" s="41"/>
      <c r="I11" s="38"/>
      <c r="J11" s="39"/>
      <c r="K11" s="38"/>
      <c r="L11" s="39"/>
      <c r="M11" s="38"/>
      <c r="N11" s="39"/>
      <c r="O11" s="38"/>
      <c r="P11" s="39"/>
      <c r="Q11" s="42"/>
      <c r="R11" s="43"/>
    </row>
    <row r="12" spans="1:18" ht="18.75" customHeight="1">
      <c r="A12" s="44" t="s">
        <v>40</v>
      </c>
      <c r="B12" s="45">
        <v>1259.07</v>
      </c>
      <c r="C12" s="46"/>
      <c r="D12" s="47"/>
      <c r="E12" s="46"/>
      <c r="F12" s="47"/>
      <c r="G12" s="48"/>
      <c r="H12" s="49"/>
      <c r="I12" s="46"/>
      <c r="J12" s="47"/>
      <c r="K12" s="46"/>
      <c r="L12" s="47"/>
      <c r="M12" s="46"/>
      <c r="N12" s="50"/>
      <c r="O12" s="46"/>
      <c r="P12" s="47"/>
      <c r="Q12" s="51"/>
      <c r="R12" s="52"/>
    </row>
    <row r="13" spans="1:18" ht="18" customHeight="1">
      <c r="A13" s="53"/>
      <c r="B13" s="54"/>
      <c r="C13" s="55" t="s">
        <v>41</v>
      </c>
      <c r="D13" s="55"/>
      <c r="E13" s="55" t="s">
        <v>42</v>
      </c>
      <c r="F13" s="55"/>
      <c r="G13" s="55" t="s">
        <v>43</v>
      </c>
      <c r="H13" s="55"/>
      <c r="I13" s="55" t="s">
        <v>44</v>
      </c>
      <c r="J13" s="55"/>
      <c r="K13" s="55" t="s">
        <v>45</v>
      </c>
      <c r="L13" s="55"/>
      <c r="M13" s="55" t="s">
        <v>46</v>
      </c>
      <c r="N13" s="55"/>
      <c r="O13" s="55" t="s">
        <v>47</v>
      </c>
      <c r="P13" s="55"/>
      <c r="Q13" s="55" t="s">
        <v>48</v>
      </c>
      <c r="R13" s="55"/>
    </row>
    <row r="14" spans="1:18" ht="12.75" customHeight="1">
      <c r="A14" s="56"/>
      <c r="B14" s="57"/>
      <c r="C14" s="22" t="s">
        <v>49</v>
      </c>
      <c r="D14" s="22"/>
      <c r="E14" s="58" t="s">
        <v>50</v>
      </c>
      <c r="F14" s="58"/>
      <c r="G14" s="59" t="s">
        <v>51</v>
      </c>
      <c r="H14" s="59"/>
      <c r="I14" s="58" t="s">
        <v>52</v>
      </c>
      <c r="J14" s="58"/>
      <c r="K14" s="59" t="s">
        <v>53</v>
      </c>
      <c r="L14" s="59"/>
      <c r="M14" s="58" t="s">
        <v>54</v>
      </c>
      <c r="N14" s="58"/>
      <c r="O14" s="59" t="s">
        <v>55</v>
      </c>
      <c r="P14" s="59"/>
      <c r="Q14" s="60" t="s">
        <v>56</v>
      </c>
      <c r="R14" s="60"/>
    </row>
    <row r="15" spans="1:18" ht="12.75" customHeight="1">
      <c r="A15" s="53"/>
      <c r="B15" s="61"/>
      <c r="C15" s="23"/>
      <c r="D15" s="20"/>
      <c r="E15" s="10" t="s">
        <v>57</v>
      </c>
      <c r="F15" s="10"/>
      <c r="G15" s="22" t="s">
        <v>57</v>
      </c>
      <c r="H15" s="22"/>
      <c r="I15" s="10" t="s">
        <v>57</v>
      </c>
      <c r="J15" s="10"/>
      <c r="K15" s="22" t="s">
        <v>57</v>
      </c>
      <c r="L15" s="22"/>
      <c r="M15" s="10" t="s">
        <v>57</v>
      </c>
      <c r="N15" s="10"/>
      <c r="O15" s="22" t="s">
        <v>57</v>
      </c>
      <c r="P15" s="22"/>
      <c r="Q15" s="20" t="s">
        <v>57</v>
      </c>
      <c r="R15" s="20"/>
    </row>
    <row r="16" spans="1:18" ht="24.75" customHeight="1">
      <c r="A16" s="62"/>
      <c r="B16" s="63"/>
      <c r="C16" s="64" t="s">
        <v>58</v>
      </c>
      <c r="D16" s="64"/>
      <c r="E16" s="65" t="s">
        <v>58</v>
      </c>
      <c r="F16" s="65"/>
      <c r="G16" s="64" t="s">
        <v>58</v>
      </c>
      <c r="H16" s="64"/>
      <c r="I16" s="65" t="s">
        <v>58</v>
      </c>
      <c r="J16" s="65"/>
      <c r="K16" s="64" t="s">
        <v>58</v>
      </c>
      <c r="L16" s="64"/>
      <c r="M16" s="65" t="s">
        <v>58</v>
      </c>
      <c r="N16" s="65"/>
      <c r="O16" s="64" t="s">
        <v>58</v>
      </c>
      <c r="P16" s="64"/>
      <c r="Q16" s="66" t="s">
        <v>58</v>
      </c>
      <c r="R16" s="66"/>
    </row>
    <row r="17" spans="1:18" ht="24.75" customHeight="1">
      <c r="A17" s="67" t="s">
        <v>59</v>
      </c>
      <c r="B17" s="68"/>
      <c r="C17" s="69"/>
      <c r="D17" s="70">
        <v>538.53</v>
      </c>
      <c r="E17" s="71"/>
      <c r="F17" s="72">
        <f>B12*0.6</f>
        <v>755.4420000000001</v>
      </c>
      <c r="G17" s="73"/>
      <c r="H17" s="70">
        <f>B12*0.9</f>
        <v>1133.163</v>
      </c>
      <c r="I17" s="71"/>
      <c r="J17" s="72">
        <f>B12*1.2</f>
        <v>1510.8839999999998</v>
      </c>
      <c r="K17" s="73"/>
      <c r="L17" s="70">
        <f>B12*1.5</f>
        <v>1888.605</v>
      </c>
      <c r="M17" s="71"/>
      <c r="N17" s="72">
        <f>B12*1.8</f>
        <v>2266.326</v>
      </c>
      <c r="O17" s="73"/>
      <c r="P17" s="70">
        <f>B12*2.1</f>
        <v>2644.047</v>
      </c>
      <c r="Q17" s="71"/>
      <c r="R17" s="70">
        <f>B12*2.4</f>
        <v>3021.7679999999996</v>
      </c>
    </row>
    <row r="18" spans="1:18" ht="24.75" customHeight="1">
      <c r="A18" s="67"/>
      <c r="B18" s="74" t="s">
        <v>60</v>
      </c>
      <c r="C18" s="75"/>
      <c r="D18" s="76"/>
      <c r="E18" s="77"/>
      <c r="F18" s="78"/>
      <c r="G18" s="75"/>
      <c r="H18" s="76"/>
      <c r="I18" s="77"/>
      <c r="J18" s="79"/>
      <c r="K18" s="75"/>
      <c r="L18" s="80"/>
      <c r="M18" s="77"/>
      <c r="N18" s="78"/>
      <c r="O18" s="75"/>
      <c r="P18" s="76"/>
      <c r="Q18" s="77"/>
      <c r="R18" s="76"/>
    </row>
    <row r="19" spans="1:18" ht="24.75" customHeight="1">
      <c r="A19" s="81" t="s">
        <v>61</v>
      </c>
      <c r="B19" s="82">
        <v>24.35</v>
      </c>
      <c r="C19" s="83"/>
      <c r="D19" s="84">
        <f>D20</f>
        <v>131.13</v>
      </c>
      <c r="E19" s="85"/>
      <c r="F19" s="86">
        <f>F20</f>
        <v>183.95</v>
      </c>
      <c r="G19" s="83"/>
      <c r="H19" s="84">
        <f>H20</f>
        <v>275.93</v>
      </c>
      <c r="I19" s="85"/>
      <c r="J19" s="86">
        <f>J20</f>
        <v>367.9</v>
      </c>
      <c r="K19" s="83"/>
      <c r="L19" s="84">
        <f>L20</f>
        <v>459.88</v>
      </c>
      <c r="M19" s="85"/>
      <c r="N19" s="86">
        <f>N20</f>
        <v>551.85</v>
      </c>
      <c r="O19" s="83"/>
      <c r="P19" s="84">
        <f>P20</f>
        <v>643.83</v>
      </c>
      <c r="Q19" s="85"/>
      <c r="R19" s="84">
        <f>R20</f>
        <v>735.8</v>
      </c>
    </row>
    <row r="20" spans="1:18" ht="24.75" customHeight="1">
      <c r="A20" s="87" t="s">
        <v>62</v>
      </c>
      <c r="B20" s="88">
        <v>24.35</v>
      </c>
      <c r="C20" s="69"/>
      <c r="D20" s="89">
        <f>ROUND(D17*0.2435,2)</f>
        <v>131.13</v>
      </c>
      <c r="E20" s="90"/>
      <c r="F20" s="91">
        <f>ROUND(F17*0.2435,2)</f>
        <v>183.95</v>
      </c>
      <c r="G20" s="69"/>
      <c r="H20" s="89">
        <f>ROUND(H17*0.2435,2)</f>
        <v>275.93</v>
      </c>
      <c r="I20" s="90"/>
      <c r="J20" s="91">
        <f>ROUND(J17*0.2435,2)</f>
        <v>367.9</v>
      </c>
      <c r="K20" s="69"/>
      <c r="L20" s="89">
        <f>ROUND(L17*0.2435,2)</f>
        <v>459.88</v>
      </c>
      <c r="M20" s="90"/>
      <c r="N20" s="91">
        <f>ROUND(N17*0.2435,2)</f>
        <v>551.85</v>
      </c>
      <c r="O20" s="69"/>
      <c r="P20" s="89">
        <f>ROUND(P17*0.2435,2)</f>
        <v>643.83</v>
      </c>
      <c r="Q20" s="90"/>
      <c r="R20" s="89">
        <f>ROUND(R17*0.2435,2)</f>
        <v>735.8</v>
      </c>
    </row>
    <row r="21" spans="1:18" ht="24.75" customHeight="1">
      <c r="A21" s="87" t="s">
        <v>63</v>
      </c>
      <c r="B21" s="88"/>
      <c r="C21" s="73"/>
      <c r="D21" s="92"/>
      <c r="E21" s="71"/>
      <c r="F21" s="93"/>
      <c r="G21" s="73"/>
      <c r="H21" s="92"/>
      <c r="I21" s="71"/>
      <c r="J21" s="93"/>
      <c r="K21" s="73"/>
      <c r="L21" s="92"/>
      <c r="M21" s="71"/>
      <c r="N21" s="93"/>
      <c r="O21" s="73"/>
      <c r="P21" s="92"/>
      <c r="Q21" s="71"/>
      <c r="R21" s="92"/>
    </row>
    <row r="22" spans="1:18" ht="24.75" customHeight="1">
      <c r="A22" s="81" t="s">
        <v>64</v>
      </c>
      <c r="B22" s="82">
        <v>13.45</v>
      </c>
      <c r="C22" s="94"/>
      <c r="D22" s="95">
        <f>SUM(D23:D24)</f>
        <v>72.42999999999999</v>
      </c>
      <c r="E22" s="96"/>
      <c r="F22" s="97">
        <f>SUM(F23:F24)</f>
        <v>101.6</v>
      </c>
      <c r="G22" s="94"/>
      <c r="H22" s="95">
        <f>SUM(H23:H24)</f>
        <v>152.41</v>
      </c>
      <c r="I22" s="96"/>
      <c r="J22" s="97">
        <f>SUM(J23:J24)</f>
        <v>203.22</v>
      </c>
      <c r="K22" s="94"/>
      <c r="L22" s="95">
        <f>SUM(L23:L24)</f>
        <v>254.01999999999998</v>
      </c>
      <c r="M22" s="96"/>
      <c r="N22" s="97">
        <f>SUM(N23:N24)</f>
        <v>304.82</v>
      </c>
      <c r="O22" s="94"/>
      <c r="P22" s="95">
        <f>SUM(P23:P24)</f>
        <v>355.62</v>
      </c>
      <c r="Q22" s="96"/>
      <c r="R22" s="95">
        <f>SUM(R23:R24)</f>
        <v>406.43</v>
      </c>
    </row>
    <row r="23" spans="1:18" ht="24.75" customHeight="1">
      <c r="A23" s="98" t="s">
        <v>65</v>
      </c>
      <c r="B23" s="88">
        <v>12.92</v>
      </c>
      <c r="C23" s="69"/>
      <c r="D23" s="89">
        <f>ROUND(D17*0.1292,2)</f>
        <v>69.58</v>
      </c>
      <c r="E23" s="90"/>
      <c r="F23" s="91">
        <f>ROUND(F17*0.1292,2)</f>
        <v>97.6</v>
      </c>
      <c r="G23" s="69"/>
      <c r="H23" s="89">
        <f>ROUND(H17*0.1292,2)</f>
        <v>146.4</v>
      </c>
      <c r="I23" s="90"/>
      <c r="J23" s="91">
        <f>ROUND(J17*0.1292,2)</f>
        <v>195.21</v>
      </c>
      <c r="K23" s="69"/>
      <c r="L23" s="89">
        <f>ROUND(L17*0.1292,2)</f>
        <v>244.01</v>
      </c>
      <c r="M23" s="90"/>
      <c r="N23" s="91">
        <f>ROUND(N17*0.1292,2)</f>
        <v>292.81</v>
      </c>
      <c r="O23" s="69"/>
      <c r="P23" s="89">
        <f>ROUND(P17*0.1292,2)</f>
        <v>341.61</v>
      </c>
      <c r="Q23" s="90"/>
      <c r="R23" s="89">
        <f>ROUND(R17*0.1292,2)</f>
        <v>390.41</v>
      </c>
    </row>
    <row r="24" spans="1:18" ht="24.75" customHeight="1">
      <c r="A24" s="87" t="s">
        <v>66</v>
      </c>
      <c r="B24" s="99">
        <v>0.53</v>
      </c>
      <c r="C24" s="69"/>
      <c r="D24" s="89">
        <f>ROUND(D17*0.0053,2)</f>
        <v>2.85</v>
      </c>
      <c r="E24" s="90"/>
      <c r="F24" s="91">
        <f>ROUND(F17*0.0053,2)</f>
        <v>4</v>
      </c>
      <c r="G24" s="69"/>
      <c r="H24" s="89">
        <f>ROUND(H17*0.0053,2)</f>
        <v>6.01</v>
      </c>
      <c r="I24" s="90"/>
      <c r="J24" s="91">
        <f>ROUND(J17*0.0053,2)</f>
        <v>8.01</v>
      </c>
      <c r="K24" s="69"/>
      <c r="L24" s="89">
        <f>ROUND(L17*0.0053,2)</f>
        <v>10.01</v>
      </c>
      <c r="M24" s="90"/>
      <c r="N24" s="91">
        <f>ROUND(N17*0.0053,2)</f>
        <v>12.01</v>
      </c>
      <c r="O24" s="69"/>
      <c r="P24" s="89">
        <f>ROUND(P17*0.0053,2)</f>
        <v>14.01</v>
      </c>
      <c r="Q24" s="90"/>
      <c r="R24" s="89">
        <f>ROUND(R17*0.0053,2)</f>
        <v>16.02</v>
      </c>
    </row>
    <row r="25" spans="1:18" ht="24.75" customHeight="1">
      <c r="A25" s="81" t="s">
        <v>67</v>
      </c>
      <c r="B25" s="100">
        <v>0.4</v>
      </c>
      <c r="C25" s="94"/>
      <c r="D25" s="95">
        <f>SUM(D26:D27)</f>
        <v>2.16</v>
      </c>
      <c r="E25" s="96"/>
      <c r="F25" s="97">
        <f>SUM(F26:F27)</f>
        <v>3.02</v>
      </c>
      <c r="G25" s="94"/>
      <c r="H25" s="95">
        <f>SUM(H26:H27)</f>
        <v>4.54</v>
      </c>
      <c r="I25" s="96"/>
      <c r="J25" s="97">
        <f>SUM(J26:J27)</f>
        <v>6.04</v>
      </c>
      <c r="K25" s="94"/>
      <c r="L25" s="95">
        <f>SUM(L26:L27)</f>
        <v>7.56</v>
      </c>
      <c r="M25" s="96"/>
      <c r="N25" s="97">
        <f>SUM(N26:N27)</f>
        <v>9.06</v>
      </c>
      <c r="O25" s="94"/>
      <c r="P25" s="95">
        <f>SUM(P26:P27)</f>
        <v>10.58</v>
      </c>
      <c r="Q25" s="96"/>
      <c r="R25" s="95">
        <f>SUM(R26:R27)</f>
        <v>12.08</v>
      </c>
    </row>
    <row r="26" spans="1:18" ht="24.75" customHeight="1">
      <c r="A26" s="87" t="s">
        <v>68</v>
      </c>
      <c r="B26" s="99">
        <v>0.2</v>
      </c>
      <c r="C26" s="69"/>
      <c r="D26" s="89">
        <f>ROUND(D17*0.002,2)</f>
        <v>1.08</v>
      </c>
      <c r="E26" s="90"/>
      <c r="F26" s="91">
        <f>ROUND(F17*0.002,2)</f>
        <v>1.51</v>
      </c>
      <c r="G26" s="69"/>
      <c r="H26" s="89">
        <f>ROUND(H17*0.002,2)</f>
        <v>2.27</v>
      </c>
      <c r="I26" s="90"/>
      <c r="J26" s="91">
        <f>ROUND(J17*0.002,2)</f>
        <v>3.02</v>
      </c>
      <c r="K26" s="69"/>
      <c r="L26" s="89">
        <f>ROUND(L17*0.002,2)</f>
        <v>3.78</v>
      </c>
      <c r="M26" s="90"/>
      <c r="N26" s="91">
        <f>ROUND(N17*0.002,2)</f>
        <v>4.53</v>
      </c>
      <c r="O26" s="69"/>
      <c r="P26" s="89">
        <f>ROUND(P17*0.002,2)</f>
        <v>5.29</v>
      </c>
      <c r="Q26" s="90"/>
      <c r="R26" s="89">
        <f>ROUND(R17*0.002,2)</f>
        <v>6.04</v>
      </c>
    </row>
    <row r="27" spans="1:18" ht="24.75" customHeight="1">
      <c r="A27" s="87" t="s">
        <v>69</v>
      </c>
      <c r="B27" s="99">
        <v>0.2</v>
      </c>
      <c r="C27" s="69"/>
      <c r="D27" s="89">
        <f>ROUND(D17*0.002,2)</f>
        <v>1.08</v>
      </c>
      <c r="E27" s="90"/>
      <c r="F27" s="91">
        <f>ROUND(F17*0.002,2)</f>
        <v>1.51</v>
      </c>
      <c r="G27" s="69"/>
      <c r="H27" s="89">
        <f>ROUND(H17*0.002,2)</f>
        <v>2.27</v>
      </c>
      <c r="I27" s="90"/>
      <c r="J27" s="91">
        <f>ROUND(J17*0.002,2)</f>
        <v>3.02</v>
      </c>
      <c r="K27" s="69"/>
      <c r="L27" s="89">
        <f>ROUND(L17*0.002,2)</f>
        <v>3.78</v>
      </c>
      <c r="M27" s="90"/>
      <c r="N27" s="91">
        <f>ROUND(N17*0.002,2)</f>
        <v>4.53</v>
      </c>
      <c r="O27" s="69"/>
      <c r="P27" s="89">
        <f>ROUND(P17*0.002,2)</f>
        <v>5.29</v>
      </c>
      <c r="Q27" s="90"/>
      <c r="R27" s="89">
        <f>ROUND(R17*0.002,2)</f>
        <v>6.04</v>
      </c>
    </row>
    <row r="28" spans="1:18" ht="24.75" customHeight="1">
      <c r="A28" s="101" t="s">
        <v>70</v>
      </c>
      <c r="B28" s="102"/>
      <c r="C28" s="83"/>
      <c r="D28" s="84">
        <f>D25+D22+D19</f>
        <v>205.71999999999997</v>
      </c>
      <c r="E28" s="85"/>
      <c r="F28" s="86">
        <f>F25+F22+F19</f>
        <v>288.57</v>
      </c>
      <c r="G28" s="83"/>
      <c r="H28" s="84">
        <f>H25+H22+H19</f>
        <v>432.88</v>
      </c>
      <c r="I28" s="85"/>
      <c r="J28" s="86">
        <f>J25+J22+J19</f>
        <v>577.16</v>
      </c>
      <c r="K28" s="83"/>
      <c r="L28" s="84">
        <f>L25+L22+L19</f>
        <v>721.46</v>
      </c>
      <c r="M28" s="85"/>
      <c r="N28" s="86">
        <f>N25+N22+N19</f>
        <v>865.73</v>
      </c>
      <c r="O28" s="83"/>
      <c r="P28" s="84">
        <f>P25+P22+P19</f>
        <v>1010.03</v>
      </c>
      <c r="Q28" s="85"/>
      <c r="R28" s="84">
        <f>R25+R22+R19</f>
        <v>1154.31</v>
      </c>
    </row>
    <row r="29" ht="9" customHeight="1"/>
    <row r="30" ht="15">
      <c r="A30" s="103" t="s">
        <v>71</v>
      </c>
    </row>
    <row r="31" ht="15">
      <c r="A31" s="104" t="s">
        <v>72</v>
      </c>
    </row>
    <row r="32" ht="15">
      <c r="A32" s="104" t="s">
        <v>73</v>
      </c>
    </row>
    <row r="33" ht="15">
      <c r="A33" s="104" t="s">
        <v>74</v>
      </c>
    </row>
    <row r="34" spans="1:7" ht="22.5" customHeight="1">
      <c r="A34" s="105" t="s">
        <v>75</v>
      </c>
      <c r="G34" s="106"/>
    </row>
    <row r="35" ht="22.5" customHeight="1">
      <c r="A35" s="107" t="s">
        <v>76</v>
      </c>
    </row>
    <row r="36" ht="22.5" customHeight="1">
      <c r="A36" s="103" t="s">
        <v>77</v>
      </c>
    </row>
    <row r="37" ht="13.5" customHeight="1">
      <c r="A37" s="103"/>
    </row>
    <row r="38" ht="20.25" customHeight="1">
      <c r="A38" s="103" t="s">
        <v>78</v>
      </c>
    </row>
    <row r="39" ht="19.5" customHeight="1">
      <c r="A39" s="107" t="s">
        <v>79</v>
      </c>
    </row>
    <row r="40" ht="19.5" customHeight="1">
      <c r="A40" s="107" t="s">
        <v>80</v>
      </c>
    </row>
    <row r="41" ht="13.5" customHeight="1">
      <c r="A41" s="107"/>
    </row>
    <row r="42" ht="19.5" customHeight="1">
      <c r="A42" s="103" t="s">
        <v>81</v>
      </c>
    </row>
  </sheetData>
  <mergeCells count="76"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E10:F10"/>
    <mergeCell ref="G10:H10"/>
    <mergeCell ref="I10:J10"/>
    <mergeCell ref="K10:L10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2007-11-07T07:59:44Z</cp:lastPrinted>
  <dcterms:created xsi:type="dcterms:W3CDTF">2007-11-28T12:29:09Z</dcterms:created>
  <dcterms:modified xsi:type="dcterms:W3CDTF">2007-11-28T13:16:03Z</dcterms:modified>
  <cp:category/>
  <cp:version/>
  <cp:contentType/>
  <cp:contentStatus/>
  <cp:revision>2</cp:revision>
</cp:coreProperties>
</file>