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<sst xmlns="http://schemas.openxmlformats.org/spreadsheetml/2006/main" count="101" uniqueCount="73">
  <si>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DOSEŽENA OSNOVA V LETU 2007</t>
  </si>
  <si>
    <t xml:space="preserve">do minimalne </t>
  </si>
  <si>
    <t>od minimalne plače</t>
  </si>
  <si>
    <t>od povprečne plače</t>
  </si>
  <si>
    <t>od 1,5-kratne</t>
  </si>
  <si>
    <t>od 2-kratne</t>
  </si>
  <si>
    <t>od 2,5-kratne</t>
  </si>
  <si>
    <t>od 3-kratne</t>
  </si>
  <si>
    <t>nad 3,5-kratno</t>
  </si>
  <si>
    <t>plače</t>
  </si>
  <si>
    <t xml:space="preserve">do povprečne plače </t>
  </si>
  <si>
    <t>do 1,5-kratne</t>
  </si>
  <si>
    <t>do 2-kratne</t>
  </si>
  <si>
    <t>do 2,5-kratne</t>
  </si>
  <si>
    <t>do 3-kratne</t>
  </si>
  <si>
    <t>do 3,5-kratne</t>
  </si>
  <si>
    <t>povprečno plačo</t>
  </si>
  <si>
    <t xml:space="preserve"> za leto 2007</t>
  </si>
  <si>
    <t>zaposlenih v RS</t>
  </si>
  <si>
    <t>povprečne plače</t>
  </si>
  <si>
    <t>Minimalna plača za leto 2007= 6.345,46 EUR</t>
  </si>
  <si>
    <t>za leto 2007</t>
  </si>
  <si>
    <t>zaposlenih</t>
  </si>
  <si>
    <t>Povprečna plača v RS za leto 2007=15.417,48 EUR</t>
  </si>
  <si>
    <t>do 6.345,46</t>
  </si>
  <si>
    <t>od 6.345,46</t>
  </si>
  <si>
    <t>od 15.417,48</t>
  </si>
  <si>
    <t>od 23.126,22</t>
  </si>
  <si>
    <t>od 30.834,96</t>
  </si>
  <si>
    <t>od 38.543,70</t>
  </si>
  <si>
    <t>od 46.252,44</t>
  </si>
  <si>
    <t>nad 53.961,18</t>
  </si>
  <si>
    <t>do 15.417,48</t>
  </si>
  <si>
    <t>do 23.126,22</t>
  </si>
  <si>
    <t xml:space="preserve"> do 30.834,96</t>
  </si>
  <si>
    <t>do 38.543,70</t>
  </si>
  <si>
    <t xml:space="preserve"> do 46.252,44</t>
  </si>
  <si>
    <t>do 53.961,18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</si>
  <si>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</si>
  <si>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</si>
  <si>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</si>
  <si>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</si>
  <si>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</si>
  <si>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</si>
  <si>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</si>
  <si>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</si>
  <si>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</si>
  <si>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</si>
  <si>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</si>
  <si>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</si>
  <si>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</si>
  <si>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</si>
  <si>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</si>
  <si>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</si>
  <si>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</si>
  <si>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</si>
  <si>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</si>
  <si>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</si>
  <si>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</si>
  <si>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</si>
  <si>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0"/>
        <rFont val="Arial"/>
        <family val="2"/>
      </rPr>
      <t>27,08 evrov</t>
    </r>
    <r>
      <rPr>
        <sz val="10"/>
        <rFont val="Arial"/>
        <family val="2"/>
      </rPr>
      <t xml:space="preserve"> na konto 2021.</t>
    </r>
  </si>
  <si>
    <r>
      <t xml:space="preserve">* prispevek za zdravstveno zavarovanje v višini </t>
    </r>
    <r>
      <rPr>
        <b/>
        <sz val="10"/>
        <rFont val="Arial"/>
        <family val="2"/>
      </rPr>
      <t xml:space="preserve">3,08 evrov </t>
    </r>
    <r>
      <rPr>
        <sz val="10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</si>
  <si>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30,16 evrov.</t>
    </r>
  </si>
  <si>
    <t>DRUŽBENIKI ZASEBNIH DRUŽB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</si>
  <si>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</si>
  <si>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</si>
  <si>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</si>
  <si>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 </t>
    </r>
    <r>
      <rPr>
        <b/>
        <sz val="9"/>
        <rFont val="Arial"/>
        <family val="2"/>
      </rPr>
      <t>796,61€.</t>
    </r>
  </si>
  <si>
    <t>OBRAČUN PRISPEVKOV ZA SOCIALNO VARNOST ZA ZASEBNIKE ZA DECEMBER 2008</t>
  </si>
  <si>
    <t>Povprečna mesečna plača v RS za oktober 2008 v EUR</t>
  </si>
  <si>
    <t xml:space="preserve"> Navedene obveznosti ste dolžni nakazati na  prehodni račun MF-DURS, Davčni urad Maribor, številka 01100-8460906416 in navesti USTREZNE KONTE. ROK PLAČILA je 15. JANUAR 2009.</t>
  </si>
  <si>
    <t>za oktober 2008</t>
  </si>
  <si>
    <t>Obračun prispevkov za socialno varnost za mesec december 2008 se dostavi DURS na predpisanem obrazcu, najkasneje do 15. januarja 2009.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</si>
</sst>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mm/yy"/>
  </numFmts>
  <fonts count="21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10" fontId="8" fillId="3" borderId="12" xfId="0" applyNumberFormat="1" applyFont="1" applyFill="1" applyBorder="1" applyAlignment="1">
      <alignment vertical="center"/>
    </xf>
    <xf numFmtId="4" fontId="10" fillId="3" borderId="10" xfId="0" applyNumberFormat="1" applyFont="1" applyFill="1" applyBorder="1" applyAlignment="1">
      <alignment vertical="center"/>
    </xf>
    <xf numFmtId="4" fontId="10" fillId="3" borderId="9" xfId="0" applyNumberFormat="1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10" fontId="6" fillId="0" borderId="12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0" fillId="3" borderId="13" xfId="0" applyNumberFormat="1" applyFont="1" applyFill="1" applyBorder="1" applyAlignment="1">
      <alignment vertical="center"/>
    </xf>
    <xf numFmtId="4" fontId="10" fillId="3" borderId="11" xfId="0" applyNumberFormat="1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8.140625" style="0" customWidth="1"/>
    <col min="3" max="3" width="14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3.7109375" style="0" customWidth="1"/>
    <col min="10" max="10" width="14.00390625" style="0" customWidth="1"/>
  </cols>
  <sheetData>
    <row r="1" spans="1:10" ht="20.25">
      <c r="A1" s="1" t="s">
        <v>68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70</v>
      </c>
      <c r="B3" s="4"/>
    </row>
    <row r="4" spans="1:2" ht="7.5" customHeight="1">
      <c r="A4" s="6"/>
      <c r="B4" s="4"/>
    </row>
    <row r="5" spans="1:10" ht="14.25">
      <c r="A5" s="6"/>
      <c r="B5" s="4"/>
      <c r="C5" s="61" t="s">
        <v>0</v>
      </c>
      <c r="D5" s="61"/>
      <c r="E5" s="61"/>
      <c r="F5" s="61"/>
      <c r="G5" s="61"/>
      <c r="H5" s="61"/>
      <c r="I5" s="61"/>
      <c r="J5" s="61"/>
    </row>
    <row r="6" spans="1:10" ht="12.75">
      <c r="A6" s="7"/>
      <c r="B6" s="8"/>
      <c r="C6" s="9" t="s">
        <v>1</v>
      </c>
      <c r="D6" s="9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</row>
    <row r="7" spans="1:10" ht="12.75">
      <c r="A7" s="11"/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</row>
    <row r="8" spans="1:10" ht="12.75">
      <c r="A8" s="15"/>
      <c r="B8" s="12"/>
      <c r="C8" s="13" t="s">
        <v>17</v>
      </c>
      <c r="D8" s="13" t="s">
        <v>18</v>
      </c>
      <c r="E8" s="14" t="s">
        <v>19</v>
      </c>
      <c r="F8" s="14" t="s">
        <v>19</v>
      </c>
      <c r="G8" s="14" t="s">
        <v>19</v>
      </c>
      <c r="H8" s="14" t="s">
        <v>19</v>
      </c>
      <c r="I8" s="14" t="s">
        <v>19</v>
      </c>
      <c r="J8" s="16" t="s">
        <v>18</v>
      </c>
    </row>
    <row r="9" spans="1:10" ht="12.75">
      <c r="A9" s="11" t="s">
        <v>20</v>
      </c>
      <c r="B9" s="12"/>
      <c r="C9" s="16"/>
      <c r="D9" s="16" t="s">
        <v>21</v>
      </c>
      <c r="E9" s="16" t="s">
        <v>18</v>
      </c>
      <c r="F9" s="16" t="s">
        <v>18</v>
      </c>
      <c r="G9" s="16" t="s">
        <v>18</v>
      </c>
      <c r="H9" s="16" t="s">
        <v>18</v>
      </c>
      <c r="I9" s="16" t="s">
        <v>22</v>
      </c>
      <c r="J9" s="16" t="s">
        <v>21</v>
      </c>
    </row>
    <row r="10" spans="1:10" ht="12.75">
      <c r="A10" s="11" t="s">
        <v>23</v>
      </c>
      <c r="B10" s="12"/>
      <c r="C10" s="16"/>
      <c r="D10" s="16"/>
      <c r="E10" s="16" t="s">
        <v>21</v>
      </c>
      <c r="F10" s="16" t="s">
        <v>21</v>
      </c>
      <c r="G10" s="16" t="s">
        <v>21</v>
      </c>
      <c r="H10" s="16" t="s">
        <v>21</v>
      </c>
      <c r="I10" s="16" t="s">
        <v>21</v>
      </c>
      <c r="J10" s="16"/>
    </row>
    <row r="11" spans="1:10" ht="12.75">
      <c r="A11" s="17"/>
      <c r="B11" s="18"/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</row>
    <row r="12" spans="1:10" ht="12.75">
      <c r="A12" s="20"/>
      <c r="B12" s="8"/>
      <c r="C12" s="21"/>
      <c r="D12" s="22" t="s">
        <v>32</v>
      </c>
      <c r="E12" s="23" t="s">
        <v>33</v>
      </c>
      <c r="F12" s="22" t="s">
        <v>34</v>
      </c>
      <c r="G12" s="22" t="s">
        <v>35</v>
      </c>
      <c r="H12" s="22" t="s">
        <v>36</v>
      </c>
      <c r="I12" s="22" t="s">
        <v>37</v>
      </c>
      <c r="J12" s="24"/>
    </row>
    <row r="13" spans="1:10" ht="12.75">
      <c r="A13" s="25" t="s">
        <v>69</v>
      </c>
      <c r="B13" s="26">
        <v>1424.08</v>
      </c>
      <c r="C13" s="27"/>
      <c r="D13" s="27"/>
      <c r="E13" s="27"/>
      <c r="F13" s="27"/>
      <c r="G13" s="27"/>
      <c r="H13" s="27"/>
      <c r="I13" s="27"/>
      <c r="J13" s="27"/>
    </row>
    <row r="14" spans="1:10" ht="12.75">
      <c r="A14" s="25"/>
      <c r="B14" s="28"/>
      <c r="C14" s="29" t="s">
        <v>38</v>
      </c>
      <c r="D14" s="29" t="s">
        <v>39</v>
      </c>
      <c r="E14" s="29" t="s">
        <v>40</v>
      </c>
      <c r="F14" s="29" t="s">
        <v>41</v>
      </c>
      <c r="G14" s="29" t="s">
        <v>42</v>
      </c>
      <c r="H14" s="29" t="s">
        <v>43</v>
      </c>
      <c r="I14" s="29" t="s">
        <v>44</v>
      </c>
      <c r="J14" s="29" t="s">
        <v>45</v>
      </c>
    </row>
    <row r="15" spans="1:10" ht="12.75">
      <c r="A15" s="25"/>
      <c r="B15" s="28"/>
      <c r="C15" s="16" t="s">
        <v>46</v>
      </c>
      <c r="D15" s="30">
        <v>0.6</v>
      </c>
      <c r="E15" s="30">
        <v>0.9</v>
      </c>
      <c r="F15" s="16">
        <v>1.2</v>
      </c>
      <c r="G15" s="16">
        <v>1.5</v>
      </c>
      <c r="H15" s="16">
        <v>1.8</v>
      </c>
      <c r="I15" s="16">
        <v>2.1</v>
      </c>
      <c r="J15" s="16">
        <v>2.4</v>
      </c>
    </row>
    <row r="16" spans="1:10" ht="12.75">
      <c r="A16" s="25"/>
      <c r="B16" s="28"/>
      <c r="C16" s="16"/>
      <c r="D16" s="59" t="s">
        <v>19</v>
      </c>
      <c r="E16" s="59" t="s">
        <v>19</v>
      </c>
      <c r="F16" s="59" t="s">
        <v>19</v>
      </c>
      <c r="G16" s="59" t="s">
        <v>19</v>
      </c>
      <c r="H16" s="59" t="s">
        <v>19</v>
      </c>
      <c r="I16" s="59" t="s">
        <v>19</v>
      </c>
      <c r="J16" s="59" t="s">
        <v>19</v>
      </c>
    </row>
    <row r="17" spans="1:10" ht="12.75">
      <c r="A17" s="31"/>
      <c r="B17" s="32"/>
      <c r="C17" s="29"/>
      <c r="D17" s="60" t="s">
        <v>71</v>
      </c>
      <c r="E17" s="60" t="s">
        <v>71</v>
      </c>
      <c r="F17" s="60" t="s">
        <v>71</v>
      </c>
      <c r="G17" s="60" t="s">
        <v>71</v>
      </c>
      <c r="H17" s="60" t="s">
        <v>71</v>
      </c>
      <c r="I17" s="60" t="s">
        <v>71</v>
      </c>
      <c r="J17" s="60" t="s">
        <v>71</v>
      </c>
    </row>
    <row r="18" spans="1:10" ht="15.75">
      <c r="A18" s="33" t="s">
        <v>47</v>
      </c>
      <c r="B18" s="34"/>
      <c r="C18" s="35">
        <v>589.19</v>
      </c>
      <c r="D18" s="36">
        <f>B13*0.6</f>
        <v>854.448</v>
      </c>
      <c r="E18" s="36">
        <f>B13*0.9</f>
        <v>1281.672</v>
      </c>
      <c r="F18" s="36">
        <f>B13*1.2</f>
        <v>1708.896</v>
      </c>
      <c r="G18" s="36">
        <f>B13*1.5</f>
        <v>2136.12</v>
      </c>
      <c r="H18" s="36">
        <f>B13*1.8</f>
        <v>2563.344</v>
      </c>
      <c r="I18" s="36">
        <f>B13*2.1</f>
        <v>2990.5679999999998</v>
      </c>
      <c r="J18" s="36">
        <f>B13*2.4</f>
        <v>3417.792</v>
      </c>
    </row>
    <row r="19" spans="1:10" ht="15.75">
      <c r="A19" s="33"/>
      <c r="B19" s="37" t="s">
        <v>48</v>
      </c>
      <c r="C19" s="38"/>
      <c r="D19" s="39"/>
      <c r="E19" s="39"/>
      <c r="F19" s="40"/>
      <c r="G19" s="40"/>
      <c r="H19" s="39"/>
      <c r="I19" s="39"/>
      <c r="J19" s="39"/>
    </row>
    <row r="20" spans="1:10" ht="15.75">
      <c r="A20" s="41" t="s">
        <v>49</v>
      </c>
      <c r="B20" s="42">
        <v>0.2435</v>
      </c>
      <c r="C20" s="43">
        <f aca="true" t="shared" si="0" ref="C20:J20">C21</f>
        <v>143.47</v>
      </c>
      <c r="D20" s="44">
        <f t="shared" si="0"/>
        <v>208.06</v>
      </c>
      <c r="E20" s="44">
        <f t="shared" si="0"/>
        <v>312.09</v>
      </c>
      <c r="F20" s="44">
        <f t="shared" si="0"/>
        <v>416.12</v>
      </c>
      <c r="G20" s="44">
        <f t="shared" si="0"/>
        <v>520.15</v>
      </c>
      <c r="H20" s="44">
        <f t="shared" si="0"/>
        <v>624.17</v>
      </c>
      <c r="I20" s="44">
        <f t="shared" si="0"/>
        <v>728.2</v>
      </c>
      <c r="J20" s="44">
        <f t="shared" si="0"/>
        <v>832.23</v>
      </c>
    </row>
    <row r="21" spans="1:10" ht="15.75">
      <c r="A21" s="45" t="s">
        <v>50</v>
      </c>
      <c r="B21" s="46">
        <v>0.2435</v>
      </c>
      <c r="C21" s="47">
        <f aca="true" t="shared" si="1" ref="C21:J21">ROUND(C18*0.2435,2)</f>
        <v>143.47</v>
      </c>
      <c r="D21" s="48">
        <f t="shared" si="1"/>
        <v>208.06</v>
      </c>
      <c r="E21" s="48">
        <f t="shared" si="1"/>
        <v>312.09</v>
      </c>
      <c r="F21" s="48">
        <f t="shared" si="1"/>
        <v>416.12</v>
      </c>
      <c r="G21" s="48">
        <f t="shared" si="1"/>
        <v>520.15</v>
      </c>
      <c r="H21" s="48">
        <f t="shared" si="1"/>
        <v>624.17</v>
      </c>
      <c r="I21" s="48">
        <f t="shared" si="1"/>
        <v>728.2</v>
      </c>
      <c r="J21" s="48">
        <f t="shared" si="1"/>
        <v>832.23</v>
      </c>
    </row>
    <row r="22" spans="1:10" ht="15.75">
      <c r="A22" s="45" t="s">
        <v>51</v>
      </c>
      <c r="B22" s="49"/>
      <c r="C22" s="50"/>
      <c r="D22" s="51"/>
      <c r="E22" s="51"/>
      <c r="F22" s="51"/>
      <c r="G22" s="51"/>
      <c r="H22" s="51"/>
      <c r="I22" s="51"/>
      <c r="J22" s="51"/>
    </row>
    <row r="23" spans="1:10" ht="15.75">
      <c r="A23" s="41" t="s">
        <v>52</v>
      </c>
      <c r="B23" s="42">
        <v>0.1345</v>
      </c>
      <c r="C23" s="52">
        <f aca="true" t="shared" si="2" ref="C23:J23">SUM(C24:C25)</f>
        <v>79.24000000000001</v>
      </c>
      <c r="D23" s="53">
        <f t="shared" si="2"/>
        <v>114.92</v>
      </c>
      <c r="E23" s="53">
        <f t="shared" si="2"/>
        <v>172.38</v>
      </c>
      <c r="F23" s="53">
        <f t="shared" si="2"/>
        <v>229.85</v>
      </c>
      <c r="G23" s="53">
        <f t="shared" si="2"/>
        <v>287.31</v>
      </c>
      <c r="H23" s="53">
        <f t="shared" si="2"/>
        <v>344.77</v>
      </c>
      <c r="I23" s="53">
        <f t="shared" si="2"/>
        <v>402.23</v>
      </c>
      <c r="J23" s="53">
        <f t="shared" si="2"/>
        <v>459.69</v>
      </c>
    </row>
    <row r="24" spans="1:10" ht="15.75">
      <c r="A24" s="21" t="s">
        <v>53</v>
      </c>
      <c r="B24" s="46">
        <v>0.1292</v>
      </c>
      <c r="C24" s="47">
        <f aca="true" t="shared" si="3" ref="C24:J24">ROUND(C18*0.1292,2)</f>
        <v>76.12</v>
      </c>
      <c r="D24" s="48">
        <f t="shared" si="3"/>
        <v>110.39</v>
      </c>
      <c r="E24" s="48">
        <f t="shared" si="3"/>
        <v>165.59</v>
      </c>
      <c r="F24" s="48">
        <f t="shared" si="3"/>
        <v>220.79</v>
      </c>
      <c r="G24" s="48">
        <f t="shared" si="3"/>
        <v>275.99</v>
      </c>
      <c r="H24" s="48">
        <f t="shared" si="3"/>
        <v>331.18</v>
      </c>
      <c r="I24" s="48">
        <f t="shared" si="3"/>
        <v>386.38</v>
      </c>
      <c r="J24" s="48">
        <f t="shared" si="3"/>
        <v>441.58</v>
      </c>
    </row>
    <row r="25" spans="1:10" ht="15.75">
      <c r="A25" s="45" t="s">
        <v>54</v>
      </c>
      <c r="B25" s="46">
        <v>0.0053</v>
      </c>
      <c r="C25" s="47">
        <f aca="true" t="shared" si="4" ref="C25:J25">ROUND(C18*0.0053,2)</f>
        <v>3.12</v>
      </c>
      <c r="D25" s="48">
        <f t="shared" si="4"/>
        <v>4.53</v>
      </c>
      <c r="E25" s="48">
        <f t="shared" si="4"/>
        <v>6.79</v>
      </c>
      <c r="F25" s="48">
        <f t="shared" si="4"/>
        <v>9.06</v>
      </c>
      <c r="G25" s="48">
        <f t="shared" si="4"/>
        <v>11.32</v>
      </c>
      <c r="H25" s="48">
        <f t="shared" si="4"/>
        <v>13.59</v>
      </c>
      <c r="I25" s="48">
        <f t="shared" si="4"/>
        <v>15.85</v>
      </c>
      <c r="J25" s="48">
        <f t="shared" si="4"/>
        <v>18.11</v>
      </c>
    </row>
    <row r="26" spans="1:10" ht="15.75">
      <c r="A26" s="41" t="s">
        <v>55</v>
      </c>
      <c r="B26" s="42">
        <v>0.004</v>
      </c>
      <c r="C26" s="52">
        <f aca="true" t="shared" si="5" ref="C26:I26">SUM(C27:C28)</f>
        <v>2.36</v>
      </c>
      <c r="D26" s="53">
        <f t="shared" si="5"/>
        <v>3.42</v>
      </c>
      <c r="E26" s="53">
        <f t="shared" si="5"/>
        <v>5.12</v>
      </c>
      <c r="F26" s="53">
        <f t="shared" si="5"/>
        <v>6.84</v>
      </c>
      <c r="G26" s="53">
        <f t="shared" si="5"/>
        <v>8.54</v>
      </c>
      <c r="H26" s="53">
        <f t="shared" si="5"/>
        <v>10.26</v>
      </c>
      <c r="I26" s="53">
        <f t="shared" si="5"/>
        <v>11.96</v>
      </c>
      <c r="J26" s="53">
        <f>SUM(J27:J28)</f>
        <v>13.68</v>
      </c>
    </row>
    <row r="27" spans="1:10" ht="15.75">
      <c r="A27" s="45" t="s">
        <v>56</v>
      </c>
      <c r="B27" s="46">
        <v>0.002</v>
      </c>
      <c r="C27" s="47">
        <f aca="true" t="shared" si="6" ref="C27:J27">ROUND(C18*0.002,2)</f>
        <v>1.18</v>
      </c>
      <c r="D27" s="48">
        <f t="shared" si="6"/>
        <v>1.71</v>
      </c>
      <c r="E27" s="48">
        <f t="shared" si="6"/>
        <v>2.56</v>
      </c>
      <c r="F27" s="48">
        <f t="shared" si="6"/>
        <v>3.42</v>
      </c>
      <c r="G27" s="48">
        <f t="shared" si="6"/>
        <v>4.27</v>
      </c>
      <c r="H27" s="48">
        <f t="shared" si="6"/>
        <v>5.13</v>
      </c>
      <c r="I27" s="48">
        <f t="shared" si="6"/>
        <v>5.98</v>
      </c>
      <c r="J27" s="48">
        <f t="shared" si="6"/>
        <v>6.84</v>
      </c>
    </row>
    <row r="28" spans="1:10" ht="15.75">
      <c r="A28" s="45" t="s">
        <v>57</v>
      </c>
      <c r="B28" s="46">
        <v>0.002</v>
      </c>
      <c r="C28" s="47">
        <f aca="true" t="shared" si="7" ref="C28:J28">ROUND(C18*0.002,2)</f>
        <v>1.18</v>
      </c>
      <c r="D28" s="48">
        <f t="shared" si="7"/>
        <v>1.71</v>
      </c>
      <c r="E28" s="48">
        <f t="shared" si="7"/>
        <v>2.56</v>
      </c>
      <c r="F28" s="48">
        <f t="shared" si="7"/>
        <v>3.42</v>
      </c>
      <c r="G28" s="48">
        <f t="shared" si="7"/>
        <v>4.27</v>
      </c>
      <c r="H28" s="48">
        <f t="shared" si="7"/>
        <v>5.13</v>
      </c>
      <c r="I28" s="48">
        <f t="shared" si="7"/>
        <v>5.98</v>
      </c>
      <c r="J28" s="48">
        <f t="shared" si="7"/>
        <v>6.84</v>
      </c>
    </row>
    <row r="29" spans="1:10" ht="15.75">
      <c r="A29" s="41" t="s">
        <v>58</v>
      </c>
      <c r="B29" s="54"/>
      <c r="C29" s="43">
        <f aca="true" t="shared" si="8" ref="C29:J29">C26+C23+C20</f>
        <v>225.07</v>
      </c>
      <c r="D29" s="44">
        <f t="shared" si="8"/>
        <v>326.4</v>
      </c>
      <c r="E29" s="44">
        <f t="shared" si="8"/>
        <v>489.59</v>
      </c>
      <c r="F29" s="44">
        <f t="shared" si="8"/>
        <v>652.81</v>
      </c>
      <c r="G29" s="44">
        <f t="shared" si="8"/>
        <v>816</v>
      </c>
      <c r="H29" s="44">
        <f t="shared" si="8"/>
        <v>979.1999999999999</v>
      </c>
      <c r="I29" s="44">
        <f t="shared" si="8"/>
        <v>1142.39</v>
      </c>
      <c r="J29" s="44">
        <f t="shared" si="8"/>
        <v>1305.6</v>
      </c>
    </row>
    <row r="30" spans="1:2" ht="12.75">
      <c r="A30" s="55"/>
      <c r="B30" s="55"/>
    </row>
    <row r="31" spans="1:2" ht="15">
      <c r="A31" s="56" t="s">
        <v>72</v>
      </c>
      <c r="B31" s="55"/>
    </row>
    <row r="32" spans="1:2" ht="9.75" customHeight="1">
      <c r="A32" s="56"/>
      <c r="B32" s="55"/>
    </row>
    <row r="33" spans="1:2" ht="15.75">
      <c r="A33" s="57" t="s">
        <v>59</v>
      </c>
      <c r="B33" s="55"/>
    </row>
    <row r="34" spans="1:2" ht="12.75">
      <c r="A34" s="55" t="s">
        <v>60</v>
      </c>
      <c r="B34" s="55"/>
    </row>
    <row r="35" spans="1:2" ht="12.75">
      <c r="A35" s="55" t="s">
        <v>61</v>
      </c>
      <c r="B35" s="55"/>
    </row>
    <row r="36" spans="1:2" ht="12.75">
      <c r="A36" s="55" t="s">
        <v>62</v>
      </c>
      <c r="B36" s="55"/>
    </row>
    <row r="37" spans="1:2" ht="12.75">
      <c r="A37" s="55"/>
      <c r="B37" s="55"/>
    </row>
    <row r="38" spans="1:2" ht="15.75">
      <c r="A38" s="57" t="s">
        <v>63</v>
      </c>
      <c r="B38" s="55"/>
    </row>
    <row r="39" spans="1:2" ht="12.75">
      <c r="A39" s="58" t="s">
        <v>67</v>
      </c>
      <c r="B39" s="55"/>
    </row>
    <row r="40" spans="1:2" ht="11.25" customHeight="1">
      <c r="A40" s="57"/>
      <c r="B40" s="55"/>
    </row>
    <row r="41" spans="1:2" ht="15.75">
      <c r="A41" s="57" t="s">
        <v>64</v>
      </c>
      <c r="B41" s="55"/>
    </row>
    <row r="42" spans="1:2" ht="12.75">
      <c r="A42" s="55" t="s">
        <v>65</v>
      </c>
      <c r="B42" s="55"/>
    </row>
    <row r="43" s="55" customFormat="1" ht="12.75">
      <c r="A43" s="55" t="s">
        <v>66</v>
      </c>
    </row>
  </sheetData>
  <mergeCells count="1">
    <mergeCell ref="C5:J5"/>
  </mergeCells>
  <printOptions/>
  <pageMargins left="0.7479166666666667" right="0.7479166666666667" top="0.7875" bottom="0.7875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</cp:lastModifiedBy>
  <dcterms:modified xsi:type="dcterms:W3CDTF">2008-12-23T10:45:31Z</dcterms:modified>
  <cp:category/>
  <cp:version/>
  <cp:contentType/>
  <cp:contentStatus/>
</cp:coreProperties>
</file>