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<sst xmlns="http://schemas.openxmlformats.org/spreadsheetml/2006/main" count="48" uniqueCount="48">
  <si>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PRISPEVKI SKUPAJ</t>
  </si>
  <si>
    <t>DOPOLNILNA DEJAVNOST - POPOLDANSKA OBRT</t>
  </si>
  <si>
    <t>DRUŽBENIKI ZASEBNIH DRUŽB</t>
  </si>
  <si>
    <t>ČLANARINA OBRTNI ZBORNICI</t>
  </si>
  <si>
    <r>
      <t>Članarino Obrtni zbornici člani plačujejo na transakcijski račun Obrtne zbornice Slovenije, odprt pri Deželni banki Slovenije d.d., Ljubljana, številka</t>
    </r>
    <r>
      <rPr>
        <b/>
        <sz val="10"/>
        <rFont val="Arial"/>
        <family val="2"/>
      </rPr>
      <t xml:space="preserve"> 19100-0010141210.</t>
    </r>
  </si>
  <si>
    <t>Račune za članarino vsi člani zbornice prejmejo s strani Obrtno-podjetniške zbornice Slovenije v začetku meseca za pretekli mesec.</t>
  </si>
  <si>
    <t>Do vključno 6.855,66**</t>
  </si>
  <si>
    <t>Nad 6.855,66 do vključno 16.697,16***</t>
  </si>
  <si>
    <t>Nad 16.697,16 do vključno 25.045,74</t>
  </si>
  <si>
    <t>Nad 25.045,74 do vključno 33.394,32</t>
  </si>
  <si>
    <t>Nad 33.394,32 do vključno 41.742,90</t>
  </si>
  <si>
    <t>Nad 41.742,90 do vključno 50.091,48</t>
  </si>
  <si>
    <t>Nad 50.091,48 do vključno 58.440,06</t>
  </si>
  <si>
    <t>Nad 58.440,06</t>
  </si>
  <si>
    <t>*</t>
  </si>
  <si>
    <t>Dosežena osnova v EUR za leto 2008</t>
  </si>
  <si>
    <t>Bruto zavarovalna osnova v EUR</t>
  </si>
  <si>
    <t>znesek veljavne minimalne plače</t>
  </si>
  <si>
    <t>60 % PP</t>
  </si>
  <si>
    <t>90 % PP</t>
  </si>
  <si>
    <t>120 % PP</t>
  </si>
  <si>
    <t>150 % PP</t>
  </si>
  <si>
    <t>180 % PP</t>
  </si>
  <si>
    <t>210 % PP</t>
  </si>
  <si>
    <t>240 % PP</t>
  </si>
  <si>
    <t>Prisp. zavarovanca za PIZ</t>
  </si>
  <si>
    <t>Prisp. delodajalca za PIZ</t>
  </si>
  <si>
    <t>Prisp. zavarovanca za ZZ</t>
  </si>
  <si>
    <t>Prisp. delodajalca za ZZ</t>
  </si>
  <si>
    <t>Prisp. za poškodbe pri delu</t>
  </si>
  <si>
    <t>Prisp. zavarovanca za starš. var.</t>
  </si>
  <si>
    <t>Prisp. delodajalca za starš. var.</t>
  </si>
  <si>
    <t>Prisp. zavarovanca za zaposl.</t>
  </si>
  <si>
    <t>Prisp. delodajalca za zaposl.</t>
  </si>
  <si>
    <t>Plačilne naloge zavezanec izpolni v skladu z navodili, ki jih je prejel od pristojnega davčnega urada.</t>
  </si>
  <si>
    <t>Skupaj prispevki za PIZ  KONTO 2021</t>
  </si>
  <si>
    <t>Skupaj drugi prispevki  KONTO 2020</t>
  </si>
  <si>
    <t>Skupaj prispevki za Zdrav. zav. KONTO 2022</t>
  </si>
  <si>
    <r>
      <t xml:space="preserve">* prispevek za pokojninsko in invalidsko zavarovanje v višini </t>
    </r>
    <r>
      <rPr>
        <b/>
        <sz val="10"/>
        <rFont val="Arial"/>
        <family val="2"/>
      </rPr>
      <t>29,33 evrov</t>
    </r>
    <r>
      <rPr>
        <sz val="10"/>
        <rFont val="Arial"/>
        <family val="2"/>
      </rPr>
      <t xml:space="preserve"> na konto 2021.</t>
    </r>
  </si>
  <si>
    <r>
      <t>* prispevek za zdravstveno zavarovanje v višini</t>
    </r>
    <r>
      <rPr>
        <b/>
        <sz val="10"/>
        <rFont val="Arial"/>
        <family val="2"/>
      </rPr>
      <t xml:space="preserve"> 4,27 evrov </t>
    </r>
    <r>
      <rPr>
        <sz val="10"/>
        <rFont val="Arial"/>
        <family val="2"/>
      </rPr>
      <t>na konto 2022.</t>
    </r>
  </si>
  <si>
    <r>
      <t xml:space="preserve">* skupaj znašajo prispevki za dopolnilno dejavnost brez članarine OZ </t>
    </r>
    <r>
      <rPr>
        <b/>
        <sz val="10"/>
        <rFont val="Arial"/>
        <family val="2"/>
      </rPr>
      <t>33,60 evrov.</t>
    </r>
  </si>
  <si>
    <t>Minimalna plača za leto 2008 6.855,66€</t>
  </si>
  <si>
    <r>
      <t xml:space="preserve">Najnižja osnova za obračun prispevkov za socialno varnost </t>
    </r>
    <r>
      <rPr>
        <b/>
        <sz val="9"/>
        <rFont val="Arial"/>
        <family val="2"/>
      </rPr>
      <t>za družbenike zasebnih družb</t>
    </r>
    <r>
      <rPr>
        <sz val="9"/>
        <rFont val="Arial"/>
        <family val="2"/>
      </rPr>
      <t xml:space="preserve"> v RS, </t>
    </r>
    <r>
      <rPr>
        <b/>
        <sz val="9"/>
        <rFont val="Arial"/>
        <family val="2"/>
      </rPr>
      <t>ki so poslovodne osebe in niso zavarovane na drugi podlagi</t>
    </r>
    <r>
      <rPr>
        <sz val="9"/>
        <rFont val="Arial"/>
        <family val="2"/>
      </rPr>
      <t xml:space="preserve"> je najnižja bruto pokojninska osnova</t>
    </r>
    <r>
      <rPr>
        <b/>
        <sz val="9"/>
        <rFont val="Arial"/>
        <family val="2"/>
      </rPr>
      <t xml:space="preserve"> 828,06€.</t>
    </r>
  </si>
  <si>
    <t>OBRAČUN PRISPEVKOV ZA SOCIALNO VARNOST ZA ZASEBNIKE ZA JUNIJ 2009</t>
  </si>
  <si>
    <t xml:space="preserve"> Navedene obveznosti ste dolžni nakazati na  prehodni račun MF-DURS, Davčni urad Maribor, številka 01100-8460906416 in navesti USTREZNE KONTE. ROK PLAČILA JE 15. JULIJ 2009.</t>
  </si>
  <si>
    <t>Povprečna bruto plača za april 2009 znaša 1.423,19€</t>
  </si>
  <si>
    <t>Zavezanec plača prispevke do 15. 7. 2009; v enakem roku mora pristojnemu davčnemu uradu predložiti obračun prispevkov na predpisanem obrazcu OPSVZ, ki se odda po sistemu eDavki.</t>
  </si>
  <si>
    <t>Povprečna bruto plača zaposlenih v RS za leto 2008, znaša 16.697,16€</t>
  </si>
</sst>
</file>

<file path=xl/styles.xml><?xml version="1.0" encoding="utf-8"?>
<styleSheet xmlns="http://schemas.openxmlformats.org/spreadsheetml/2006/main">
  <numFmts count="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mm/yy"/>
  </numFmts>
  <fonts count="23">
    <font>
      <sz val="10"/>
      <name val="Arial"/>
      <family val="2"/>
    </font>
    <font>
      <b/>
      <sz val="16"/>
      <name val="Times New Roman"/>
      <family val="1"/>
    </font>
    <font>
      <sz val="12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color indexed="9"/>
      <name val="Tahoma"/>
      <family val="2"/>
    </font>
    <font>
      <sz val="9"/>
      <name val="Tahoma"/>
      <family val="2"/>
    </font>
    <font>
      <sz val="10"/>
      <name val="Tahoma"/>
      <family val="2"/>
    </font>
    <font>
      <b/>
      <sz val="12"/>
      <color indexed="9"/>
      <name val="Tahoma"/>
      <family val="2"/>
    </font>
    <font>
      <b/>
      <sz val="12"/>
      <name val="Arial CE"/>
      <family val="0"/>
    </font>
    <font>
      <b/>
      <sz val="10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55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0" xfId="0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" fontId="0" fillId="0" borderId="0" xfId="0" applyNumberFormat="1" applyFont="1" applyBorder="1" applyAlignment="1">
      <alignment horizontal="right" wrapText="1"/>
    </xf>
    <xf numFmtId="4" fontId="15" fillId="0" borderId="0" xfId="0" applyNumberFormat="1" applyFont="1" applyBorder="1" applyAlignment="1">
      <alignment horizontal="left" wrapText="1"/>
    </xf>
    <xf numFmtId="0" fontId="15" fillId="0" borderId="0" xfId="0" applyFont="1" applyFill="1" applyBorder="1" applyAlignment="1">
      <alignment horizontal="left" wrapText="1"/>
    </xf>
    <xf numFmtId="4" fontId="16" fillId="0" borderId="0" xfId="0" applyNumberFormat="1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right" wrapText="1"/>
    </xf>
    <xf numFmtId="0" fontId="0" fillId="0" borderId="2" xfId="0" applyFill="1" applyBorder="1" applyAlignment="1">
      <alignment horizontal="right"/>
    </xf>
    <xf numFmtId="0" fontId="17" fillId="0" borderId="3" xfId="0" applyFont="1" applyFill="1" applyBorder="1" applyAlignment="1">
      <alignment horizontal="center" wrapText="1"/>
    </xf>
    <xf numFmtId="0" fontId="17" fillId="0" borderId="4" xfId="0" applyFont="1" applyFill="1" applyBorder="1" applyAlignment="1">
      <alignment horizontal="center" wrapText="1"/>
    </xf>
    <xf numFmtId="0" fontId="18" fillId="0" borderId="0" xfId="0" applyFont="1" applyFill="1" applyAlignment="1">
      <alignment horizontal="left"/>
    </xf>
    <xf numFmtId="10" fontId="6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0" fontId="5" fillId="0" borderId="0" xfId="0" applyNumberFormat="1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0" fontId="19" fillId="0" borderId="0" xfId="0" applyFont="1" applyAlignment="1">
      <alignment/>
    </xf>
    <xf numFmtId="0" fontId="15" fillId="0" borderId="1" xfId="0" applyFont="1" applyBorder="1" applyAlignment="1">
      <alignment horizontal="right" vertical="center" wrapText="1"/>
    </xf>
    <xf numFmtId="0" fontId="20" fillId="0" borderId="5" xfId="0" applyFont="1" applyFill="1" applyBorder="1" applyAlignment="1">
      <alignment horizontal="center" wrapText="1"/>
    </xf>
    <xf numFmtId="4" fontId="21" fillId="0" borderId="6" xfId="0" applyNumberFormat="1" applyFont="1" applyBorder="1" applyAlignment="1">
      <alignment/>
    </xf>
    <xf numFmtId="4" fontId="11" fillId="0" borderId="6" xfId="0" applyNumberFormat="1" applyFont="1" applyBorder="1" applyAlignment="1">
      <alignment horizontal="right" wrapText="1"/>
    </xf>
    <xf numFmtId="10" fontId="2" fillId="0" borderId="7" xfId="0" applyNumberFormat="1" applyFont="1" applyBorder="1" applyAlignment="1">
      <alignment/>
    </xf>
    <xf numFmtId="4" fontId="2" fillId="0" borderId="7" xfId="0" applyNumberFormat="1" applyFont="1" applyBorder="1" applyAlignment="1">
      <alignment/>
    </xf>
    <xf numFmtId="10" fontId="2" fillId="0" borderId="8" xfId="0" applyNumberFormat="1" applyFont="1" applyBorder="1" applyAlignment="1">
      <alignment/>
    </xf>
    <xf numFmtId="4" fontId="2" fillId="0" borderId="8" xfId="0" applyNumberFormat="1" applyFont="1" applyBorder="1" applyAlignment="1">
      <alignment/>
    </xf>
    <xf numFmtId="0" fontId="2" fillId="3" borderId="8" xfId="0" applyFont="1" applyFill="1" applyBorder="1" applyAlignment="1">
      <alignment/>
    </xf>
    <xf numFmtId="4" fontId="21" fillId="3" borderId="8" xfId="0" applyNumberFormat="1" applyFont="1" applyFill="1" applyBorder="1" applyAlignment="1">
      <alignment/>
    </xf>
    <xf numFmtId="0" fontId="2" fillId="4" borderId="8" xfId="0" applyFont="1" applyFill="1" applyBorder="1" applyAlignment="1">
      <alignment/>
    </xf>
    <xf numFmtId="4" fontId="21" fillId="4" borderId="8" xfId="0" applyNumberFormat="1" applyFont="1" applyFill="1" applyBorder="1" applyAlignment="1">
      <alignment/>
    </xf>
    <xf numFmtId="0" fontId="2" fillId="5" borderId="9" xfId="0" applyFont="1" applyFill="1" applyBorder="1" applyAlignment="1">
      <alignment/>
    </xf>
    <xf numFmtId="4" fontId="21" fillId="5" borderId="9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4" fontId="21" fillId="0" borderId="10" xfId="0" applyNumberFormat="1" applyFont="1" applyBorder="1" applyAlignment="1">
      <alignment/>
    </xf>
    <xf numFmtId="4" fontId="21" fillId="0" borderId="11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3" borderId="8" xfId="0" applyFont="1" applyFill="1" applyBorder="1" applyAlignment="1">
      <alignment horizontal="right"/>
    </xf>
    <xf numFmtId="0" fontId="2" fillId="4" borderId="8" xfId="0" applyFont="1" applyFill="1" applyBorder="1" applyAlignment="1">
      <alignment horizontal="right"/>
    </xf>
    <xf numFmtId="0" fontId="2" fillId="5" borderId="9" xfId="0" applyFont="1" applyFill="1" applyBorder="1" applyAlignment="1">
      <alignment horizontal="right"/>
    </xf>
    <xf numFmtId="0" fontId="22" fillId="0" borderId="12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2" fillId="0" borderId="12" xfId="0" applyFont="1" applyFill="1" applyBorder="1" applyAlignment="1">
      <alignment horizontal="center" wrapText="1"/>
    </xf>
    <xf numFmtId="0" fontId="22" fillId="0" borderId="13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="75" zoomScaleNormal="75" workbookViewId="0" topLeftCell="A7">
      <selection activeCell="A21" sqref="A21"/>
    </sheetView>
  </sheetViews>
  <sheetFormatPr defaultColWidth="9.140625" defaultRowHeight="12.75"/>
  <cols>
    <col min="1" max="1" width="46.421875" style="0" customWidth="1"/>
    <col min="2" max="2" width="9.28125" style="0" bestFit="1" customWidth="1"/>
    <col min="3" max="3" width="13.00390625" style="0" customWidth="1"/>
    <col min="4" max="4" width="16.7109375" style="0" customWidth="1"/>
    <col min="5" max="5" width="16.28125" style="0" customWidth="1"/>
    <col min="6" max="8" width="13.8515625" style="0" customWidth="1"/>
    <col min="9" max="9" width="14.421875" style="0" bestFit="1" customWidth="1"/>
    <col min="10" max="10" width="14.00390625" style="0" customWidth="1"/>
  </cols>
  <sheetData>
    <row r="1" spans="1:10" ht="20.25">
      <c r="A1" s="1" t="s">
        <v>43</v>
      </c>
      <c r="B1" s="2"/>
      <c r="C1" s="3"/>
      <c r="D1" s="3"/>
      <c r="E1" s="3"/>
      <c r="F1" s="3"/>
      <c r="G1" s="3"/>
      <c r="H1" s="3"/>
      <c r="I1" s="3"/>
      <c r="J1" s="3"/>
    </row>
    <row r="2" spans="1:2" ht="6.75" customHeight="1">
      <c r="A2" s="4"/>
      <c r="B2" s="4"/>
    </row>
    <row r="3" spans="1:2" ht="12.75">
      <c r="A3" s="5" t="s">
        <v>44</v>
      </c>
      <c r="B3" s="4"/>
    </row>
    <row r="4" spans="1:10" ht="12.75">
      <c r="A4" s="5"/>
      <c r="B4" s="4"/>
      <c r="C4" s="51"/>
      <c r="D4" s="52"/>
      <c r="E4" s="52"/>
      <c r="F4" s="52"/>
      <c r="G4" s="52"/>
      <c r="H4" s="52"/>
      <c r="I4" s="52"/>
      <c r="J4" s="52"/>
    </row>
    <row r="5" spans="1:9" ht="13.5" thickBot="1">
      <c r="A5" s="12">
        <v>1423.19</v>
      </c>
      <c r="B5" s="13" t="s">
        <v>14</v>
      </c>
      <c r="C5" s="13"/>
      <c r="D5" s="13"/>
      <c r="E5" s="14"/>
      <c r="F5" s="15"/>
      <c r="G5" s="16"/>
      <c r="H5" s="16"/>
      <c r="I5" s="16"/>
    </row>
    <row r="6" spans="1:10" ht="28.5" customHeight="1" thickBot="1">
      <c r="A6" s="50" t="s">
        <v>15</v>
      </c>
      <c r="B6" s="19"/>
      <c r="C6" s="17" t="s">
        <v>6</v>
      </c>
      <c r="D6" s="17" t="s">
        <v>7</v>
      </c>
      <c r="E6" s="17" t="s">
        <v>8</v>
      </c>
      <c r="F6" s="17" t="s">
        <v>9</v>
      </c>
      <c r="G6" s="17" t="s">
        <v>10</v>
      </c>
      <c r="H6" s="17" t="s">
        <v>11</v>
      </c>
      <c r="I6" s="17" t="s">
        <v>12</v>
      </c>
      <c r="J6" s="17" t="s">
        <v>13</v>
      </c>
    </row>
    <row r="7" spans="1:10" ht="21.75" thickBot="1">
      <c r="A7" s="53" t="s">
        <v>16</v>
      </c>
      <c r="B7" s="20"/>
      <c r="C7" s="28" t="s">
        <v>17</v>
      </c>
      <c r="D7" s="17" t="s">
        <v>18</v>
      </c>
      <c r="E7" s="17" t="s">
        <v>19</v>
      </c>
      <c r="F7" s="17" t="s">
        <v>20</v>
      </c>
      <c r="G7" s="17" t="s">
        <v>21</v>
      </c>
      <c r="H7" s="17" t="s">
        <v>22</v>
      </c>
      <c r="I7" s="17" t="s">
        <v>23</v>
      </c>
      <c r="J7" s="17" t="s">
        <v>24</v>
      </c>
    </row>
    <row r="8" spans="1:10" ht="17.25" customHeight="1" thickBot="1">
      <c r="A8" s="54"/>
      <c r="B8" s="29"/>
      <c r="C8" s="30">
        <v>589.19</v>
      </c>
      <c r="D8" s="30">
        <f>A5*0.6</f>
        <v>853.914</v>
      </c>
      <c r="E8" s="31">
        <f>A5*0.9</f>
        <v>1280.871</v>
      </c>
      <c r="F8" s="30">
        <f>A5*1.2</f>
        <v>1707.828</v>
      </c>
      <c r="G8" s="30">
        <f>A5*1.5</f>
        <v>2134.785</v>
      </c>
      <c r="H8" s="30">
        <f>A5*1.8</f>
        <v>2561.742</v>
      </c>
      <c r="I8" s="30">
        <f>A5*2.1</f>
        <v>2988.699</v>
      </c>
      <c r="J8" s="30">
        <f>A5*2.4</f>
        <v>3415.656</v>
      </c>
    </row>
    <row r="9" spans="1:10" ht="17.25" customHeight="1">
      <c r="A9" s="45" t="s">
        <v>25</v>
      </c>
      <c r="B9" s="32">
        <v>0.155</v>
      </c>
      <c r="C9" s="33">
        <f>ROUND(C8*B9,2)</f>
        <v>91.32</v>
      </c>
      <c r="D9" s="33">
        <f>ROUND(D8*B9,2)</f>
        <v>132.36</v>
      </c>
      <c r="E9" s="33">
        <f>ROUND(E8*B9,2)</f>
        <v>198.54</v>
      </c>
      <c r="F9" s="33">
        <f>ROUND(F8*B9,2)</f>
        <v>264.71</v>
      </c>
      <c r="G9" s="33">
        <f>ROUND(G8*B9,2)</f>
        <v>330.89</v>
      </c>
      <c r="H9" s="33">
        <f>ROUND(H8*B9,2)</f>
        <v>397.07</v>
      </c>
      <c r="I9" s="33">
        <f>ROUND(I8*B9,2)</f>
        <v>463.25</v>
      </c>
      <c r="J9" s="33">
        <f>ROUND(J8*B9,2)</f>
        <v>529.43</v>
      </c>
    </row>
    <row r="10" spans="1:10" ht="17.25" customHeight="1">
      <c r="A10" s="46" t="s">
        <v>26</v>
      </c>
      <c r="B10" s="34">
        <v>0.0885</v>
      </c>
      <c r="C10" s="35">
        <f>ROUND(C8*B10,2)</f>
        <v>52.14</v>
      </c>
      <c r="D10" s="35">
        <f>ROUND(D8*B10,2)</f>
        <v>75.57</v>
      </c>
      <c r="E10" s="35">
        <f>ROUND(E8*B10,2)</f>
        <v>113.36</v>
      </c>
      <c r="F10" s="35">
        <f>ROUND(F8*B10,2)</f>
        <v>151.14</v>
      </c>
      <c r="G10" s="35">
        <f>ROUND(G8*B10,2)</f>
        <v>188.93</v>
      </c>
      <c r="H10" s="35">
        <f>ROUND(H8*B10,2)</f>
        <v>226.71</v>
      </c>
      <c r="I10" s="35">
        <f>ROUND(I8*B10,2)</f>
        <v>264.5</v>
      </c>
      <c r="J10" s="35">
        <f>ROUND(J8*B10,2)</f>
        <v>302.29</v>
      </c>
    </row>
    <row r="11" spans="1:10" ht="17.25" customHeight="1">
      <c r="A11" s="47" t="s">
        <v>35</v>
      </c>
      <c r="B11" s="36"/>
      <c r="C11" s="37">
        <f aca="true" t="shared" si="0" ref="C11:J11">C9+C10</f>
        <v>143.45999999999998</v>
      </c>
      <c r="D11" s="37">
        <f t="shared" si="0"/>
        <v>207.93</v>
      </c>
      <c r="E11" s="37">
        <f t="shared" si="0"/>
        <v>311.9</v>
      </c>
      <c r="F11" s="37">
        <f t="shared" si="0"/>
        <v>415.84999999999997</v>
      </c>
      <c r="G11" s="37">
        <f t="shared" si="0"/>
        <v>519.8199999999999</v>
      </c>
      <c r="H11" s="37">
        <f t="shared" si="0"/>
        <v>623.78</v>
      </c>
      <c r="I11" s="37">
        <f t="shared" si="0"/>
        <v>727.75</v>
      </c>
      <c r="J11" s="37">
        <f t="shared" si="0"/>
        <v>831.72</v>
      </c>
    </row>
    <row r="12" spans="1:10" ht="17.25" customHeight="1">
      <c r="A12" s="46" t="s">
        <v>27</v>
      </c>
      <c r="B12" s="34">
        <v>0.0636</v>
      </c>
      <c r="C12" s="35">
        <f>ROUND(C8*B12,2)</f>
        <v>37.47</v>
      </c>
      <c r="D12" s="35">
        <f>ROUND(D8*B12,2)</f>
        <v>54.31</v>
      </c>
      <c r="E12" s="35">
        <f>ROUND(E8*B12,2)</f>
        <v>81.46</v>
      </c>
      <c r="F12" s="35">
        <f>ROUND(F8*B12,2)</f>
        <v>108.62</v>
      </c>
      <c r="G12" s="35">
        <f>ROUND(G8*B12,2)</f>
        <v>135.77</v>
      </c>
      <c r="H12" s="35">
        <f>ROUND(H8*B12,2)</f>
        <v>162.93</v>
      </c>
      <c r="I12" s="35">
        <f>ROUND(I8*B12,2)</f>
        <v>190.08</v>
      </c>
      <c r="J12" s="35">
        <f>ROUND(J8*B12,2)</f>
        <v>217.24</v>
      </c>
    </row>
    <row r="13" spans="1:10" ht="17.25" customHeight="1">
      <c r="A13" s="46" t="s">
        <v>28</v>
      </c>
      <c r="B13" s="34">
        <v>0.0656</v>
      </c>
      <c r="C13" s="35">
        <f>ROUND(C8*B13,2)</f>
        <v>38.65</v>
      </c>
      <c r="D13" s="35">
        <f>ROUND(D8*B13,2)</f>
        <v>56.02</v>
      </c>
      <c r="E13" s="35">
        <f>ROUND(E8*B13,2)</f>
        <v>84.03</v>
      </c>
      <c r="F13" s="35">
        <f>ROUND(F8*B13,2)</f>
        <v>112.03</v>
      </c>
      <c r="G13" s="35">
        <f>ROUND(G8*B13,2)</f>
        <v>140.04</v>
      </c>
      <c r="H13" s="35">
        <f>ROUND(H8*B13,2)</f>
        <v>168.05</v>
      </c>
      <c r="I13" s="35">
        <f>ROUND(I8*B13,2)</f>
        <v>196.06</v>
      </c>
      <c r="J13" s="35">
        <f>ROUND(J8*B13,2)</f>
        <v>224.07</v>
      </c>
    </row>
    <row r="14" spans="1:10" ht="17.25" customHeight="1">
      <c r="A14" s="46" t="s">
        <v>29</v>
      </c>
      <c r="B14" s="34">
        <v>0.0053</v>
      </c>
      <c r="C14" s="35">
        <f>ROUND(C8*B14,2)</f>
        <v>3.12</v>
      </c>
      <c r="D14" s="35">
        <f>ROUND(D8*B14,2)</f>
        <v>4.53</v>
      </c>
      <c r="E14" s="35">
        <f>ROUND(E8*B14,2)</f>
        <v>6.79</v>
      </c>
      <c r="F14" s="35">
        <f>ROUND(F8*B14,2)</f>
        <v>9.05</v>
      </c>
      <c r="G14" s="35">
        <f>ROUND(G8*B14,2)</f>
        <v>11.31</v>
      </c>
      <c r="H14" s="35">
        <f>ROUND(H8*B14,2)</f>
        <v>13.58</v>
      </c>
      <c r="I14" s="35">
        <f>ROUND(I8*B14,2)</f>
        <v>15.84</v>
      </c>
      <c r="J14" s="35">
        <f>ROUND(J8*B14,2)</f>
        <v>18.1</v>
      </c>
    </row>
    <row r="15" spans="1:10" ht="17.25" customHeight="1">
      <c r="A15" s="48" t="s">
        <v>37</v>
      </c>
      <c r="B15" s="38"/>
      <c r="C15" s="39">
        <f aca="true" t="shared" si="1" ref="C15:J15">C12+C13+C14</f>
        <v>79.24000000000001</v>
      </c>
      <c r="D15" s="39">
        <f t="shared" si="1"/>
        <v>114.86000000000001</v>
      </c>
      <c r="E15" s="39">
        <f t="shared" si="1"/>
        <v>172.28</v>
      </c>
      <c r="F15" s="39">
        <f t="shared" si="1"/>
        <v>229.70000000000002</v>
      </c>
      <c r="G15" s="39">
        <f t="shared" si="1"/>
        <v>287.12</v>
      </c>
      <c r="H15" s="39">
        <f t="shared" si="1"/>
        <v>344.56</v>
      </c>
      <c r="I15" s="39">
        <f t="shared" si="1"/>
        <v>401.97999999999996</v>
      </c>
      <c r="J15" s="39">
        <f t="shared" si="1"/>
        <v>459.41</v>
      </c>
    </row>
    <row r="16" spans="1:10" ht="17.25" customHeight="1">
      <c r="A16" s="46" t="s">
        <v>30</v>
      </c>
      <c r="B16" s="34">
        <v>0.001</v>
      </c>
      <c r="C16" s="35">
        <f>ROUND(C8*B16,2)</f>
        <v>0.59</v>
      </c>
      <c r="D16" s="35">
        <f>ROUND(D8*B16,2)</f>
        <v>0.85</v>
      </c>
      <c r="E16" s="35">
        <f>ROUND(E8*B16,2)</f>
        <v>1.28</v>
      </c>
      <c r="F16" s="35">
        <f>ROUND(F8*B16,2)</f>
        <v>1.71</v>
      </c>
      <c r="G16" s="35">
        <f>ROUND(G8*B16,2)</f>
        <v>2.13</v>
      </c>
      <c r="H16" s="35">
        <f>ROUND(H8*B16,2)</f>
        <v>2.56</v>
      </c>
      <c r="I16" s="35">
        <f>ROUND(I8*B16,2)</f>
        <v>2.99</v>
      </c>
      <c r="J16" s="35">
        <f>ROUND(J8*B16,2)</f>
        <v>3.42</v>
      </c>
    </row>
    <row r="17" spans="1:10" ht="17.25" customHeight="1">
      <c r="A17" s="46" t="s">
        <v>31</v>
      </c>
      <c r="B17" s="34">
        <v>0.001</v>
      </c>
      <c r="C17" s="35">
        <f>ROUND(C8*B17,2)</f>
        <v>0.59</v>
      </c>
      <c r="D17" s="35">
        <f>ROUND(D8*B17,2)</f>
        <v>0.85</v>
      </c>
      <c r="E17" s="35">
        <f>ROUND(E8*B17,2)</f>
        <v>1.28</v>
      </c>
      <c r="F17" s="35">
        <f>ROUND(F8*B17,2)</f>
        <v>1.71</v>
      </c>
      <c r="G17" s="35">
        <f>ROUND(G8*B17,2)</f>
        <v>2.13</v>
      </c>
      <c r="H17" s="35">
        <f>ROUND(H8*B17,2)</f>
        <v>2.56</v>
      </c>
      <c r="I17" s="35">
        <f>ROUND(I8*B17,2)</f>
        <v>2.99</v>
      </c>
      <c r="J17" s="35">
        <f>ROUND(J8*B17,2)</f>
        <v>3.42</v>
      </c>
    </row>
    <row r="18" spans="1:10" ht="17.25" customHeight="1">
      <c r="A18" s="46" t="s">
        <v>32</v>
      </c>
      <c r="B18" s="34">
        <v>0.0014</v>
      </c>
      <c r="C18" s="35">
        <f>ROUND(C8*B18,2)</f>
        <v>0.82</v>
      </c>
      <c r="D18" s="35">
        <f>ROUND(D8*B18,2)</f>
        <v>1.2</v>
      </c>
      <c r="E18" s="35">
        <f>ROUND(E8*B18,2)</f>
        <v>1.79</v>
      </c>
      <c r="F18" s="35">
        <f>ROUND(F8*B18,2)</f>
        <v>2.39</v>
      </c>
      <c r="G18" s="35">
        <f>ROUND(G8*B18,2)</f>
        <v>2.99</v>
      </c>
      <c r="H18" s="35">
        <f>ROUND(H8*B18,2)</f>
        <v>3.59</v>
      </c>
      <c r="I18" s="35">
        <f>ROUND(I8*B18,2)</f>
        <v>4.18</v>
      </c>
      <c r="J18" s="35">
        <f>ROUND(J8*B18,2)</f>
        <v>4.78</v>
      </c>
    </row>
    <row r="19" spans="1:10" ht="17.25" customHeight="1">
      <c r="A19" s="46" t="s">
        <v>33</v>
      </c>
      <c r="B19" s="34">
        <v>0.0006</v>
      </c>
      <c r="C19" s="35">
        <f>ROUND(C8*B19,2)</f>
        <v>0.35</v>
      </c>
      <c r="D19" s="35">
        <f>ROUND(D8*B19,2)</f>
        <v>0.51</v>
      </c>
      <c r="E19" s="35">
        <f>ROUND(E8*B19,2)</f>
        <v>0.77</v>
      </c>
      <c r="F19" s="35">
        <f>ROUND(F8*B19,2)</f>
        <v>1.02</v>
      </c>
      <c r="G19" s="35">
        <f>ROUND(G8*B19,2)</f>
        <v>1.28</v>
      </c>
      <c r="H19" s="35">
        <f>ROUND(H8*B19,2)</f>
        <v>1.54</v>
      </c>
      <c r="I19" s="35">
        <f>ROUND(I8*B19,2)</f>
        <v>1.79</v>
      </c>
      <c r="J19" s="35">
        <f>ROUND(J8*B19,2)</f>
        <v>2.05</v>
      </c>
    </row>
    <row r="20" spans="1:10" ht="17.25" customHeight="1" thickBot="1">
      <c r="A20" s="49" t="s">
        <v>36</v>
      </c>
      <c r="B20" s="40"/>
      <c r="C20" s="41">
        <f aca="true" t="shared" si="2" ref="C20:J20">C16+C17+C18+C19</f>
        <v>2.35</v>
      </c>
      <c r="D20" s="41">
        <f t="shared" si="2"/>
        <v>3.41</v>
      </c>
      <c r="E20" s="41">
        <f t="shared" si="2"/>
        <v>5.119999999999999</v>
      </c>
      <c r="F20" s="41">
        <f t="shared" si="2"/>
        <v>6.83</v>
      </c>
      <c r="G20" s="41">
        <f t="shared" si="2"/>
        <v>8.53</v>
      </c>
      <c r="H20" s="41">
        <f t="shared" si="2"/>
        <v>10.25</v>
      </c>
      <c r="I20" s="41">
        <f t="shared" si="2"/>
        <v>11.95</v>
      </c>
      <c r="J20" s="41">
        <f t="shared" si="2"/>
        <v>13.670000000000002</v>
      </c>
    </row>
    <row r="21" spans="1:10" ht="17.25" customHeight="1" thickBot="1">
      <c r="A21" s="18" t="s">
        <v>0</v>
      </c>
      <c r="B21" s="42"/>
      <c r="C21" s="43">
        <f aca="true" t="shared" si="3" ref="C21:J21">C11+C15+C20</f>
        <v>225.04999999999998</v>
      </c>
      <c r="D21" s="43">
        <f t="shared" si="3"/>
        <v>326.20000000000005</v>
      </c>
      <c r="E21" s="43">
        <f t="shared" si="3"/>
        <v>489.29999999999995</v>
      </c>
      <c r="F21" s="43">
        <f t="shared" si="3"/>
        <v>652.38</v>
      </c>
      <c r="G21" s="43">
        <f t="shared" si="3"/>
        <v>815.4699999999999</v>
      </c>
      <c r="H21" s="43">
        <f t="shared" si="3"/>
        <v>978.5899999999999</v>
      </c>
      <c r="I21" s="43">
        <f t="shared" si="3"/>
        <v>1141.68</v>
      </c>
      <c r="J21" s="44">
        <f t="shared" si="3"/>
        <v>1304.8000000000002</v>
      </c>
    </row>
    <row r="22" spans="1:10" ht="15.75">
      <c r="A22" s="11"/>
      <c r="B22" s="9"/>
      <c r="C22" s="10"/>
      <c r="D22" s="10"/>
      <c r="E22" s="10"/>
      <c r="F22" s="10"/>
      <c r="G22" s="10"/>
      <c r="H22" s="10"/>
      <c r="I22" s="10"/>
      <c r="J22" s="10"/>
    </row>
    <row r="23" spans="1:10" s="24" customFormat="1" ht="15" customHeight="1">
      <c r="A23" s="21" t="s">
        <v>45</v>
      </c>
      <c r="B23" s="22"/>
      <c r="C23" s="23"/>
      <c r="D23" s="23"/>
      <c r="E23" s="23"/>
      <c r="F23" s="23"/>
      <c r="G23" s="23"/>
      <c r="H23" s="23"/>
      <c r="I23" s="23"/>
      <c r="J23" s="23"/>
    </row>
    <row r="24" spans="1:10" s="24" customFormat="1" ht="15" customHeight="1">
      <c r="A24" s="21" t="s">
        <v>41</v>
      </c>
      <c r="B24" s="25"/>
      <c r="C24" s="26"/>
      <c r="D24" s="26"/>
      <c r="E24" s="26"/>
      <c r="F24" s="26"/>
      <c r="G24" s="26"/>
      <c r="H24" s="26"/>
      <c r="I24" s="26"/>
      <c r="J24" s="26"/>
    </row>
    <row r="25" spans="1:10" s="24" customFormat="1" ht="15" customHeight="1">
      <c r="A25" s="21" t="s">
        <v>47</v>
      </c>
      <c r="B25" s="25"/>
      <c r="C25" s="26"/>
      <c r="D25" s="26"/>
      <c r="E25" s="26"/>
      <c r="F25" s="26"/>
      <c r="G25" s="26"/>
      <c r="H25" s="26"/>
      <c r="I25" s="26"/>
      <c r="J25" s="26"/>
    </row>
    <row r="26" spans="1:2" ht="15" customHeight="1">
      <c r="A26" s="27" t="s">
        <v>46</v>
      </c>
      <c r="B26" s="6"/>
    </row>
    <row r="27" spans="1:2" ht="15" customHeight="1">
      <c r="A27" s="27"/>
      <c r="B27" s="6"/>
    </row>
    <row r="28" spans="1:2" ht="15" customHeight="1">
      <c r="A28" s="27" t="s">
        <v>34</v>
      </c>
      <c r="B28" s="6"/>
    </row>
    <row r="29" spans="1:2" ht="12.75">
      <c r="A29" s="27"/>
      <c r="B29" s="6"/>
    </row>
    <row r="30" spans="1:2" ht="15.75">
      <c r="A30" s="7" t="s">
        <v>1</v>
      </c>
      <c r="B30" s="6"/>
    </row>
    <row r="31" spans="1:2" ht="12.75">
      <c r="A31" t="s">
        <v>38</v>
      </c>
      <c r="B31" s="6"/>
    </row>
    <row r="32" spans="1:2" ht="12.75">
      <c r="A32" t="s">
        <v>39</v>
      </c>
      <c r="B32" s="6"/>
    </row>
    <row r="33" spans="1:2" ht="12.75">
      <c r="A33" t="s">
        <v>40</v>
      </c>
      <c r="B33" s="6"/>
    </row>
    <row r="34" spans="1:2" ht="12.75">
      <c r="A34" s="6"/>
      <c r="B34" s="6"/>
    </row>
    <row r="35" spans="1:2" ht="15.75">
      <c r="A35" s="7" t="s">
        <v>2</v>
      </c>
      <c r="B35" s="6"/>
    </row>
    <row r="36" spans="1:2" ht="12.75">
      <c r="A36" s="8" t="s">
        <v>42</v>
      </c>
      <c r="B36" s="6"/>
    </row>
    <row r="37" spans="1:2" ht="11.25" customHeight="1">
      <c r="A37" s="7"/>
      <c r="B37" s="6"/>
    </row>
    <row r="38" spans="1:2" ht="15.75">
      <c r="A38" s="7" t="s">
        <v>3</v>
      </c>
      <c r="B38" s="6"/>
    </row>
    <row r="39" spans="1:2" ht="12.75">
      <c r="A39" s="6" t="s">
        <v>4</v>
      </c>
      <c r="B39" s="6"/>
    </row>
    <row r="40" s="6" customFormat="1" ht="12.75">
      <c r="A40" s="6" t="s">
        <v>5</v>
      </c>
    </row>
  </sheetData>
  <mergeCells count="2">
    <mergeCell ref="C4:J4"/>
    <mergeCell ref="A7:A8"/>
  </mergeCells>
  <printOptions/>
  <pageMargins left="0.7479166666666667" right="0.7479166666666667" top="0.7875" bottom="0.7875" header="0.5118055555555556" footer="0.5118055555555556"/>
  <pageSetup fitToHeight="1" fitToWidth="1"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rajko</cp:lastModifiedBy>
  <cp:lastPrinted>2009-05-25T12:20:41Z</cp:lastPrinted>
  <dcterms:created xsi:type="dcterms:W3CDTF">2009-02-26T16:21:33Z</dcterms:created>
  <dcterms:modified xsi:type="dcterms:W3CDTF">2009-07-01T12:46:03Z</dcterms:modified>
  <cp:category/>
  <cp:version/>
  <cp:contentType/>
  <cp:contentStatus/>
</cp:coreProperties>
</file>